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  <externalReference r:id="rId5"/>
  </externalReferences>
  <definedNames>
    <definedName name="_xlnm.Print_Area" localSheetId="0">Recipe!$A$1:$K$61</definedName>
  </definedNames>
  <calcPr calcId="152511"/>
</workbook>
</file>

<file path=xl/calcChain.xml><?xml version="1.0" encoding="utf-8"?>
<calcChain xmlns="http://schemas.openxmlformats.org/spreadsheetml/2006/main">
  <c r="G19" i="1" l="1"/>
  <c r="I19" i="1"/>
  <c r="H19" i="1" s="1"/>
  <c r="G20" i="1"/>
  <c r="I20" i="1"/>
  <c r="H20" i="1" s="1"/>
  <c r="G21" i="1"/>
  <c r="I21" i="1"/>
  <c r="H21" i="1" s="1"/>
  <c r="I18" i="1"/>
  <c r="J18" i="1" s="1"/>
  <c r="K18" i="1" s="1"/>
  <c r="H18" i="1"/>
  <c r="G18" i="1"/>
  <c r="I39" i="1"/>
  <c r="J39" i="1" s="1"/>
  <c r="K39" i="1" s="1"/>
  <c r="G39" i="1"/>
  <c r="I42" i="1"/>
  <c r="H42" i="1" s="1"/>
  <c r="G42" i="1"/>
  <c r="I41" i="1"/>
  <c r="J41" i="1" s="1"/>
  <c r="K41" i="1" s="1"/>
  <c r="G41" i="1"/>
  <c r="I40" i="1"/>
  <c r="J40" i="1" s="1"/>
  <c r="K40" i="1" s="1"/>
  <c r="G40" i="1"/>
  <c r="I38" i="1"/>
  <c r="H38" i="1" s="1"/>
  <c r="G38" i="1"/>
  <c r="I37" i="1"/>
  <c r="H37" i="1" s="1"/>
  <c r="G37" i="1"/>
  <c r="I36" i="1"/>
  <c r="J36" i="1" s="1"/>
  <c r="K36" i="1" s="1"/>
  <c r="G36" i="1"/>
  <c r="I35" i="1"/>
  <c r="J35" i="1" s="1"/>
  <c r="K35" i="1" s="1"/>
  <c r="H35" i="1"/>
  <c r="G35" i="1"/>
  <c r="I33" i="1"/>
  <c r="H33" i="1" s="1"/>
  <c r="G33" i="1"/>
  <c r="I32" i="1"/>
  <c r="H32" i="1" s="1"/>
  <c r="G32" i="1"/>
  <c r="I31" i="1"/>
  <c r="J31" i="1" s="1"/>
  <c r="K31" i="1" s="1"/>
  <c r="G31" i="1"/>
  <c r="I30" i="1"/>
  <c r="J30" i="1" s="1"/>
  <c r="K30" i="1" s="1"/>
  <c r="G30" i="1"/>
  <c r="I29" i="1"/>
  <c r="L29" i="1" s="1"/>
  <c r="H29" i="1" s="1"/>
  <c r="G29" i="1"/>
  <c r="I28" i="1"/>
  <c r="J28" i="1" s="1"/>
  <c r="K28" i="1" s="1"/>
  <c r="G28" i="1"/>
  <c r="I27" i="1"/>
  <c r="J27" i="1" s="1"/>
  <c r="K27" i="1" s="1"/>
  <c r="G27" i="1"/>
  <c r="I26" i="1"/>
  <c r="H26" i="1" s="1"/>
  <c r="G26" i="1"/>
  <c r="I25" i="1"/>
  <c r="J25" i="1" s="1"/>
  <c r="K25" i="1" s="1"/>
  <c r="H25" i="1"/>
  <c r="G25" i="1"/>
  <c r="J21" i="1" l="1"/>
  <c r="K21" i="1" s="1"/>
  <c r="J20" i="1"/>
  <c r="K20" i="1" s="1"/>
  <c r="J19" i="1"/>
  <c r="K19" i="1" s="1"/>
  <c r="H28" i="1"/>
  <c r="H39" i="1"/>
  <c r="H31" i="1"/>
  <c r="H40" i="1"/>
  <c r="H27" i="1"/>
  <c r="H30" i="1"/>
  <c r="H36" i="1"/>
  <c r="J32" i="1"/>
  <c r="K32" i="1" s="1"/>
  <c r="J37" i="1"/>
  <c r="K37" i="1" s="1"/>
  <c r="J29" i="1"/>
  <c r="K29" i="1" s="1"/>
  <c r="L41" i="1"/>
  <c r="H41" i="1" s="1"/>
  <c r="J26" i="1"/>
  <c r="K26" i="1" s="1"/>
  <c r="J33" i="1"/>
  <c r="K33" i="1" s="1"/>
  <c r="J38" i="1"/>
  <c r="K38" i="1" s="1"/>
  <c r="J42" i="1"/>
  <c r="K42" i="1" s="1"/>
  <c r="B23" i="1" l="1"/>
  <c r="H23" i="1" l="1"/>
  <c r="A15" i="1"/>
  <c r="K22" i="1"/>
  <c r="C5" i="1"/>
  <c r="E8" i="1"/>
  <c r="C6" i="1"/>
  <c r="A20" i="1" l="1"/>
  <c r="A22" i="1"/>
  <c r="A19" i="1"/>
  <c r="E12" i="1" l="1"/>
  <c r="J66" i="1" l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G60" i="1"/>
  <c r="J59" i="1"/>
  <c r="I59" i="1"/>
  <c r="G59" i="1"/>
  <c r="J58" i="1"/>
  <c r="I58" i="1"/>
  <c r="J57" i="1"/>
  <c r="I57" i="1"/>
  <c r="J56" i="1"/>
  <c r="I56" i="1"/>
  <c r="J55" i="1"/>
  <c r="I55" i="1"/>
  <c r="J51" i="1"/>
  <c r="I51" i="1"/>
  <c r="J49" i="1"/>
  <c r="I49" i="1"/>
  <c r="J47" i="1"/>
  <c r="I47" i="1"/>
  <c r="J24" i="1"/>
  <c r="I24" i="1"/>
  <c r="J23" i="1"/>
  <c r="I23" i="1"/>
  <c r="H24" i="1" l="1"/>
  <c r="E5" i="1" s="1"/>
  <c r="G61" i="1" l="1"/>
  <c r="G62" i="1"/>
  <c r="G63" i="1"/>
  <c r="G64" i="1"/>
  <c r="G65" i="1"/>
  <c r="G66" i="1"/>
  <c r="G67" i="1"/>
  <c r="G68" i="1"/>
  <c r="G69" i="1"/>
  <c r="G70" i="1"/>
</calcChain>
</file>

<file path=xl/sharedStrings.xml><?xml version="1.0" encoding="utf-8"?>
<sst xmlns="http://schemas.openxmlformats.org/spreadsheetml/2006/main" count="142" uniqueCount="108">
  <si>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</si>
  <si>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</si>
  <si>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</si>
  <si>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</si>
  <si>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</si>
  <si>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</si>
  <si>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</si>
  <si>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</si>
  <si>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</si>
  <si>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</si>
  <si>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</si>
  <si>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</si>
  <si>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</si>
  <si>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</si>
  <si>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</si>
  <si>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</si>
  <si>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</si>
  <si>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</si>
  <si>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</si>
  <si>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</si>
  <si>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</si>
  <si>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</si>
  <si>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</si>
  <si>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</si>
  <si>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</si>
  <si>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</si>
  <si>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</si>
  <si>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</si>
  <si>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</si>
  <si>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</si>
  <si>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</si>
  <si>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</si>
  <si>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</si>
  <si>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</si>
  <si>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</si>
  <si>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</si>
  <si>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</si>
  <si>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</si>
  <si>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</si>
  <si>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</si>
  <si>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</si>
  <si>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</si>
  <si>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</si>
  <si>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</si>
  <si>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</si>
  <si>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</si>
  <si>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</si>
  <si>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</si>
  <si>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</si>
  <si>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</si>
  <si>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</si>
  <si>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</si>
  <si>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</si>
  <si>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</si>
  <si>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</si>
  <si>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</si>
  <si>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</si>
  <si>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</si>
  <si>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Burrata</t>
  </si>
  <si>
    <t>3.10.17</t>
  </si>
  <si>
    <t>Arugula</t>
  </si>
  <si>
    <t>Kg</t>
  </si>
  <si>
    <t>Tomato</t>
  </si>
  <si>
    <t>cut in half</t>
  </si>
  <si>
    <t>20-100000861</t>
  </si>
  <si>
    <t>Lt</t>
  </si>
  <si>
    <t>Olive Oil</t>
  </si>
  <si>
    <t>20-100001607</t>
  </si>
  <si>
    <t>Sugar</t>
  </si>
  <si>
    <t>20-100001065</t>
  </si>
  <si>
    <t>Thyme</t>
  </si>
  <si>
    <t>fine chopped</t>
  </si>
  <si>
    <t>20-100000886</t>
  </si>
  <si>
    <t>Rosemary</t>
  </si>
  <si>
    <t>20-100000879</t>
  </si>
  <si>
    <t>Garlic</t>
  </si>
  <si>
    <t>20-100000869</t>
  </si>
  <si>
    <t xml:space="preserve">Salt </t>
  </si>
  <si>
    <t>20-100019151</t>
  </si>
  <si>
    <t>Pepper</t>
  </si>
  <si>
    <t>20-100001295</t>
  </si>
  <si>
    <t>Plum Tomato</t>
  </si>
  <si>
    <t>White Onion</t>
  </si>
  <si>
    <t>20-100000837</t>
  </si>
  <si>
    <t>Red Bell Pepper (1 ea)</t>
  </si>
  <si>
    <t>20-100000841</t>
  </si>
  <si>
    <t>Garlic Cloves (4 ea)</t>
  </si>
  <si>
    <t>Peeled</t>
  </si>
  <si>
    <t>Red Pepper Flakes</t>
  </si>
  <si>
    <t>20-100001275</t>
  </si>
  <si>
    <t>Extra Virgin Olive Oil</t>
  </si>
  <si>
    <t>Salt</t>
  </si>
  <si>
    <t>To Taste</t>
  </si>
  <si>
    <t>20-100001323</t>
  </si>
  <si>
    <t>Tomato Passata</t>
  </si>
  <si>
    <t>Sun Blast Tomatoes</t>
  </si>
  <si>
    <t>Basil</t>
  </si>
  <si>
    <t>20-100000823</t>
  </si>
  <si>
    <t>20-100000876</t>
  </si>
  <si>
    <t>20-100018600</t>
  </si>
  <si>
    <t>Roasted Tomato and Bell Pepper Passata: 30 portions (25 g)</t>
  </si>
  <si>
    <t>Sun Blast Tomatoes: 12 portions</t>
  </si>
  <si>
    <t>Sabatini</t>
  </si>
  <si>
    <t>Antipasti</t>
  </si>
  <si>
    <t>3.9.17</t>
  </si>
  <si>
    <t>CP</t>
  </si>
  <si>
    <t>1-  Cut the sun blast tomato in quarters. Lightly toss with roasted tomato bell pepper passata.</t>
  </si>
  <si>
    <t>2- Center tomato mixture in middle of plate. Add burrata, then top with arugula, and basil.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</si>
</sst>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44" fontId="25" fillId="0" borderId="0" xfId="0" applyNumberFormat="1" applyFont="1" applyFill="1" applyBorder="1" applyAlignment="1"/>
    <xf numFmtId="164" fontId="0" fillId="0" borderId="0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ku%20List\SKU%20Co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</sheetNames>
    <sheetDataSet>
      <sheetData sheetId="0" refreshError="1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13.186652830922888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1.7458775085194997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6.3508008744924824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1.4954033214709379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0.59231709224794427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2.7276542974339399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1.7313854853911401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5.6006489675516224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2.0101672081781436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3.6407045349375275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6.0117393180837286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39.65260974766678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3.1922835352175865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1.0723406072511423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0.77672233392146395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1.9653867582876772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2.0905139382671076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2.4499491826152866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1.32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0.51929212634490796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4.4911406423034332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0.85388816516739874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1.185397710194825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0.98177557209815292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1.6546613271325845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1.9841268715970957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2.1319118655911922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1.9475650625192844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1.6282973247825994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1.3427819776232235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1.5214521452145215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4.4487840825350036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5.6698287885346037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1.0557783018867923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1.055776515151515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1.2806334468172909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1.1025175479644362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14.113138686131386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12.179387839006175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11.935629141197257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7.0439941546017462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7.5819499425360757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19.623461476802536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6.6793916673211786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8.689739349555083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6.7449905442611993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10.880857034786533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6.7859478995660405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6.8514816093087489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8.7817137658497764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3.9937768381695626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3.1570885448234063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5.4282074980941166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1.34445539175442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3.7610484025253488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3.6216887417218544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2.5716944163617335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4.015479638482744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3.322337478255267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6.1230481047726988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4.0144177347626213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3.6470913379463918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4.7333382581814041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6.9745552232753818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3.9986413589985399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4.3797715288485302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5.0110199793943551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9.2350247429945931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3.9810024706146581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4.872682404619864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3.7423597271905824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6.1627259036144588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4.678177803190124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5.1103944740346208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13.801728653745418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8.0235411394831679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11.26755748912368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7.4354476850907609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9.1993813521873609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12.26080659726364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12.42326835338034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9.8855193328279007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1.7485592478398233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2.0607090295212536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6.9070796460176984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14.597404937826639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8.9294428954518832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7.1295771273409727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11.937232350422125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7.8008136696501218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4.6710689563210925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4.3378135426889104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5.3424017105891028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8.2260829516669638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5.9549107265297163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8.8433283248967918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5.9160255976417693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10.030243297263764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2.2495692794863631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20.331255119686901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19.513636363636365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52.920794866021161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16.922318788315906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0.4506944444444444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2.4743298687835886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2.9130196960481007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3.6078501546448072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17.969943135662071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0.27569885488006307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0.25986727848285079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1.8794725331788811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32.096197836748914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0.8851543760347127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0.85162140150844523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1.4946188197767145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4.2768573627098414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1.6433949349760435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1.805386757817445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1.6936785147263718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1.4164586679875886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6.1780942163269303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45.270769230769233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1.0543843911190853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1.0011290322580646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8.3792420140690886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8.3790752847465999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10.474117692337295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9.2308325297147409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1.4253336127225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4.8414454578919397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3.2870350735824254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3.0618057582364755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2.3406326034063265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4.8966929133858272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4.9829304977438866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1.8654534111844348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3.857882716247949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2.0791469541042771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6.5112920168067223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5.620592818428185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4.0553736067152881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9.8335661474207026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6.1365066094583085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3.8787598087306305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4.6035665211707215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29.266676913012461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20.273420938211753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8.6112500000000001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4.322804249965599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7.1130475578500034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4.9401190152955028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16.051520475590621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6.0547291608195355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12.278825944921014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6.423727834505665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11.001250809347226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7.3939538205189246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4.4479632304059784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6.2199544459827614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10.90379746835443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10.065815025881124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4.1562076501747836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5.4658731697857075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15.54220779220779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12.124759312130669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10.898270675384294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11.210415711447347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5.0357205903738782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3.2797109836097436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4.9248209785772863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4.424214208491585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6.0044975359244672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6.5843625655390374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7.5820713998070275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17.806704614582422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8.4868924932877281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11.736482366871705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9.9243306980538861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3.5267980978799294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2.7724900530150292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10.360502128862985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2.2336581614819999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29.308352906241922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13.73786290570918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10.164494348821748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7.1996244775236899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23.983251792288321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12.531022254034355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15.581822278619118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10.225366142161212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17.662888953639946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11.345000000000001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8.1756882392438417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7.3105165819007185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9.9149950821137978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14.200662253162426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20.485177865612648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16.759833894179135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17.494829788528214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11.799100652534065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15.321561301150894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1.029779322116557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1.0231468035469127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1.1589308222300729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2.4826783086623072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3.1549616854283977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3.4605141396849541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0.93901440271559988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0.9896644808768168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1.0459743921674682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1.602137739503839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1.1800652117543458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2.7192613863990136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2.7856467412759467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3.1454756994760897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1.5001936141786394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1.7817313988351655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1.821255192115478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3.2510149592187552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1.3195193075736418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1.1782571900812979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1.8661255588170487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0.99985736610098452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1.5651386586039857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3.4118566046469767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1.7694421115323644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1.6943363451342348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1.2517258555517414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1.3537422261990306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1.2027245059719871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4.5905479310700645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1.7613994661506405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4.7573077818810923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1.5161309261705562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1.4476913430964216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0.86459277550744185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12.542714146004716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15.369708881183698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5.74889759921607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1.5873598691182207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9.649389335716414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6.5533191424388582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6.3813260664461797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6.7408219178082192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1.4079540219114326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1.612124981699687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0.50024924583232799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0.83953220084792202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0.930224025017927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0.58930417566467741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1.3844010164588814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0.78290230003148276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0.89809153711677214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1.5196469085337239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3.1148094804597526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3.5336443491783309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1.9010420940346273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2.2899280575539565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1.6141479157554453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3.0849910160712515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5.8350517548115812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5.3646878175109434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3.8014184397163127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3.3645705803963213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3.4130922768913425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2.6225252103347456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1.9957255230544124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1.1358152120848619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27.01212789415656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2.8751428474991441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1.9654305024977963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1.3952488300971586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4.2546789353261678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0.4416505417956656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2.6632860821023541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1.2322952710495962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0.71601220699328882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2.8731391924487735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1.6101142854572099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1.9694025393451937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2.1713720652414228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0.51002497323163065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0.87763002240379251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0.50284214188295151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1.0354643411830036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2.1816904652233995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1.0980485763442192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3.4985918596340491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0.86027682479593037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1.5864977750806482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2.2878474516969249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2.9534901245777254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1.3631258020560044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1.2743970058020229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1.2310790734873931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18.355672643190175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2.9128224960768705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1.3414116905323694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5.0840696294342607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1.1685143723663849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3.1206666666666667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0.88405290667824676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1.7114894834740308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0.95659610274984341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4.3518148820326674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8.3539922353711571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13.638363636363637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5.7480201869700167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0.63229045367047709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3.7654656100871242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2.9445697213005637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1.0230246538977792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2.9382716049382722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9.6471234103337657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9.1696563648152161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13.577879169288863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11.076318027210887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11.643828636381453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19.684560999671159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12.679302662753281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8.063078937265594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8.2201842147054158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11.852102376599637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14.371839702924337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4.7770996563573869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20.14291411858548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12.56049199448627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11.143948769088439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14.83906350815743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5.25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12.431613422818792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26.165464233507805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21.933516163882658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6.6559446818031693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2.0265732972409505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7.2948322527852962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14.965623081645182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10.658178798782178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18.759365150205017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2.2631949331456727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12.52598276359209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8.6901786406262094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11.105766421936162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1.4835355943565067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4.3150163934426233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10.222374600545972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6.3042004164440906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5.9894996217000989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4.6398144314695191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2.3157818414565239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1.302506202956569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1.5995720105192595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1.5219984581739534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1.8300109677638194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1.6890847457627121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1.4424222752015641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1.6117169711184536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17.379679358717432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1.7633641512776441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1.8751862920278717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2.9984661609900609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1.640349760382843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2.2627432908778129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1.2088854689638946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1.7081824599758602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1.1685433491644135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1.4039542174375961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1.4620890986540283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1.4549011401954313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1.3318819716145445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2.2835884656461376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1.5154058163336575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1.556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103.33167825223435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1.7147016343595596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52.023085429914289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54.674637925227351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3.8113293772593964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4.9725064204023512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2.2724010649145145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2.2082976070007203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1.6367898597165846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3.0695875029658475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2.0795762589986619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4.5896385542168678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3.4204926442668917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10.147369704854052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4.3324905183312268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6.060834102053696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3.9762085199219195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0.84421703152822869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5.2450344489607676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4.3881962120885287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0.55002284148012792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96.89932885906039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1.564615254738086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3.8946927586994589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1.6109830479684426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0.32219780219780214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51.762666666666661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55.571585298957757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0.95993800756307734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1.8126582278481014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2.2094528668523119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3.5939017349597351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4.9948097735133334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3.1229838517471356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1.3593303237838807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4.2057226212040844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5.7051020864593625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5.9147171890059864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5.4812508553441894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3.1715491349259857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9.9812517878781044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8.0825005574361981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4.3536325407437557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19.188392625292131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8.9558723337351278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1.1735660935167536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10.656804154011953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13.981970633215758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10.736467503277767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12.901861840960501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38.274109720885463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2.2428974610559274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2.0083804403684229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1.993571798859513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1.5557340557583272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3.2421997053965992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4.657129872326033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3.0448897795591185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0.12809612211221122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6.8839442231075703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6.193468188495876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6.2634199358244489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6.3176149134017905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3.3213973799126633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1.4919011384415737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0.77821774162387136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1.6600305335992713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1.3168545659526496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4.0891188862429013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25.021094420600853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14.03783646521077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2.6917508551427889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2.7546548079026034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1.4928063690645434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3.5581925675675667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1.9231667926602978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3.6890962863541659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2.1423944592813613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7.0482608841671617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2.5770105584090497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3.2222222222222223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1.1027396322043768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13.43708609271523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8.3501555693839453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1.1427353957866815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0.75010138178736607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1.2966032650310884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10.168065212179332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2.432911504034569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16.085179282868527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4.5384694979122102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4.0796868727418696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3.3672464620418747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3.1842514199978567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1.9034233572172208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10.174690508940852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1.62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4.1698113207547172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3.8582789883887383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4.9105263157894736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5.5877287405812703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5.0520798943545726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8.0842105263157897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5.9437086092715239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7.9969188634029438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6.4956413449564145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6.9105263157894745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4.187353629976581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5.1704197724597867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3.6117381489841995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3.2746666666666675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2.613417190775682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3.0888297872340416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3.8333333333333277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16.869519230769232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15.459249011857709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9.825392105849998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10.832407407407409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24.130510344827581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0.30620703865490811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0.30644745762711861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0.22949800437137699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7.9730607659241901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0.32391771731917707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0.2989354499290911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0.24812134349088769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0.23952753133361498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0.31623963133640565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0.28588093691490579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0.23322607870028481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2.9849248739579686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1.9254952830188679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1.9077433628318583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2.0661264670568347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2.5881355932203394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2.4890246200226103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3.8960884234554429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4.1860187609798132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9.4716666666666658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0.37083333333333335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2.581745396317054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24.245000000000001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37.037610357641597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10.835000000000001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25.062337662337658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32.665236051502141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3.2433019669345877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4.7413114754098356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11.500498877525567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1.4820225959592246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13.977966101694916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149.97625163827001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131.55943161634104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1.7481150793650795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1.7733105335157322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1.8169409193029329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1.7473921971252568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1.7087934560327196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4.7253140995812002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8.4378698224852062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8.5251780264496411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8.9171517422853039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4.6659257322175733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3.6638863214529942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2.2890496884224332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0.93969556399916077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1.3132732068790411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1.2285799317781192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1.8513912760719093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2.6798907723221186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1.2976824185759332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0.97112225221750859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0.98114612188365657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2.371496397749548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1.5089277063801898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1.254126993399147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1.1780475779612967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2.1875972477769823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0.68882003109317658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9.6552596157768082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1.2151723573002087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0.84056707840226608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1.9266666666666667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10.335551330798479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5.5160783566991194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4.965909967916561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5.4616965346072242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5.0741345245253848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5.8741131105398461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1.4375510204081632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7.7762358276644008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5.323705234159779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2.9391730769230766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4.8767908309455583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5.0730645161290315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3.3703813559322029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3.3020370370370378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4.33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11.489736842105264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37.382445779452198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19.457735929809541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1.8883357533015281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6.5943833620347068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23.550740740740739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3.8479308531054972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5.6172735984666984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8.0756578947368425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23.237623762376234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2.7583606557377047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23.592225609756103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3.6633333333333327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3.6565305263157901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3.57958687727825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1.7411911145155112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4.5211359266380722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4.0828812843261515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2.2342387332521318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0.92582861260186855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0.53498866354654184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4.6052467063372617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4.1507580978635428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3.7348864952106946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4.2785611510791357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1.6113475547664435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1.068715023676281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2.7055595026642982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1.9599168646080758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1.8045410458131739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2.0063149317579954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2.5979977090137925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4.0895967741935486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10.156317172199664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1.3304330824127482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1.3840674828558208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1.9738145010452199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2.1468551038970127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1.5712181137684815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1.5749889207659835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1.5328478423908589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2.4269893176367998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3.6692920597124283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9.5430058157330873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1.9941190854627704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2.3950219712232497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1.3919786096256683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1.0864686816730691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13.723902439024389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1.5401763707071259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0.91290322580645167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1.8847053406998158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0.87064196760375567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2.4830285893324775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0.96303721823136013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1.2645160532445476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2.9687475522832303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1.3895420935000518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1.0552284263959391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9.5762499999999999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2.9216522923286425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1.3535714285714289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2.9619377162629754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2.7206046842693965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12.981837052413081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28.003610108303242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6.963414634146341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4.621462264150944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10.707262569832402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7.9758233567801744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8.2734424166142215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6.1593849157920451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14.520313353980688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6.4909390444810526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23.473589973142353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7.2525252525252517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8.2937861202655565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8.0099264705882351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8.7244938732019186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7.3113278319579891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4.5818153987448342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10.15581992069046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7.5222222222222213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3.5174197255944262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33.127906976744192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31.777777777777779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4.4220285261489698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13.525317527519055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8.193154470095374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17.933443824145151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19.496491098470859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17.430705484679976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3.6566037735849055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21.682078974012825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5.8976337448559679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10.529411764705882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6.9700374531835205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1.9401668667912806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5.9833035075161058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0.43947658307173987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2.0926404494382025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0.89561830809298737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8.4071327683615813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6.2457562057493794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0.35767687317904456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2.5477124183006534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1.0542857142857143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10.258836944127708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5.875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11.146768893756848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11.727272727272728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10.608812260536402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10.974231207289293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38.141176470588235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20.915254237288135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29.184236453201979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1.7207804245064418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11.358288770053477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9.3689006888633752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155.70892307692307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10.713235294117647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10.074790457769183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7.1788591423224002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10.596840257460505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3.0465174688363361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4.0030480026854658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5.6606273399158118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7.2049598393574295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4.918687239774675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8.64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10.503742886154866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4.4091372357867691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5.3893127147766329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3.035732120068801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5.4806004093700258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7.0372999999999992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3.0942789373814046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3.8714605224289986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0.80321182988079587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4.3394505870283826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3.9568081991215229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4.0307709967476564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9.6204974271012009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3.5963230579531444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4.8017924528301892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6.0478094194961658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9.4710769230769234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7.1019135669748428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7.3745129870129871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6.0032870370370386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13.521237113402062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5.2631395348837193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7.3500000000000014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4.7269765382912787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4.2025152542916473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2.7630689900426741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2.4991356183227826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0.89118572927597062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6.2294680851063839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4.0785532837120062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3.7765775278974862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3.7605935629953109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1.0895010078219816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1.4823195786793217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1.7501157417149975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2.1219265566790853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0.50959905660377358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1.1794148060777871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1.0374577417173763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1.2150405321938338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0.93436209519669633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0.9678800272133774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2.576158940397351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1.1273409822099552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1.3832983084714234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1.1675999607034091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1.6958637469586377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1.0267391601818925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1.961613167832601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0.93157463003876106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1.2043077158155435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1.0633086759965604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0.99730566909217577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2.2973074370148048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8.2116000621987215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2.3578409111886436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4.0191432457924865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2.175924268109179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3.2772658106652535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3.3472430273200651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2.4798908366277161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2.2056783463158185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0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2.938409238614208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9.7265204841241708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0.34448604128783822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6.2147434652580893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3.5309826418080212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6.0817602196461262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6.8386581015590568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3.3425406871609407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10.264850860592951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4.75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4.4977322358474714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8.8185531496063003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8.6651368970013056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6.2898640776699013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4.7391262135922325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6.9385542168674696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5.4536068564003894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5.062153846153846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6.467884615384615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6.1257481481481486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37.409599999999998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2.3486876231974279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3.766385019410825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1.5304572165687256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2.0609804595971535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0.88182246538048747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3.3110654333675926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0.63478598769217776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12.034782608695652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7.0766666666666671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5.7858536585365838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7.2399999999999993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7.6151219512195114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34.744761904761909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1.3333333333333333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1.4303589194153215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11.736085865143252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2.5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1.1620149934150539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23.701544401544403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1.1541666666666666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1.9056847545219642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3.6665367700272786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7.0690913764297658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6.1522999613451868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5.4205909045074128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2.4064516129032261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13.620000000000001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1.1555301564972744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1.339971856823778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3.8254205607476637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1.4949603095700585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3.4821993499458288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3.5414507772020722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3.6071428571428572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6.5573572938689217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6.52563829787234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6.5457620817843871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6.505819672131147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5.3961940298507463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1.7882666346192362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1.0775694444444444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3.3502168639270749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1.0218735891647857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4.5899010778089471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3.6203338884601313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3.3951494365507107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3.9580469902493434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3.8685092435736901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30.133333333333336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0.81139534883720932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4.4523649250860775E-2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1.7230438233696788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4.1266804624980091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7.8145878394616668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1.132286473137319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6.294438237641228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6.9465772669220947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9.7268939393939373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2.0411233194797322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2.975304425304425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2.1070309001343484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7.6431534622582644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2.5369513072162806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1.8835714285714287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2.1667228590694538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7.8918577656038611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2.0318916046758764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2.1684678783909179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3.9307549120992769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2.7084740601295612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0.43375128468653662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0.46599825885084167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1.7529109712880595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1.5638537876713223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1.9870097735989114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1.9079161028416782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1.5744545146735751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1.8002039482579884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3.8357656835917697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1.629226873231044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1.5333357155193468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4.2558942275094775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1.5047846725607785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1.8702401874633861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1.8468526930564564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1.5166804700615553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1.4745722769477305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4.2995594713656384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1.5298991626722889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1.9655667144906743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1.4890924337456706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3.420614359733531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2.0079057279236272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3.9618843126118044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4.0699196990523037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1.6175110101653603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9.1049143556280576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0.5111713760262302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3.1484098939929326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53.45876237623763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7.5811111111111096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6.4354545454545447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6.2524999999999995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6.4476190476190478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6.6733333333333329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7.4493333333333336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10.385714285714284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7.4933333333333332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6.3015384615384624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5.8529999999999998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6.7060000000000004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16.024270790200728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7.742303732147831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6.1371774846358056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6.0703524014972592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3.9230128044015768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5.6183745583038869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4.9735120367240446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1.1097499180303438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5.6573763239388972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4.1536638167871818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1.0543533785066495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1.5334841395102912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5.3255853215877087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1.8600933613293249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2.1371276021697758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3.1975162443524465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5.019250665280345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4.998582800819678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4.6465423203824647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1.4507066359276315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1.2032714670452411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3.1988212322462544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5.2666591128424125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5.2272937878466994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4.173986839064133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5.2226378267976328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5.237638924085001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4.9372050978950819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3.7114782256098802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5.269518153924694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5.8615959183904085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3.5631323614944646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15.633694331722189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5.1764847450084677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10.069026394684085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4.9461946765364253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7.0904539710313985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5.24502597818325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8.5152095097333298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4.1935817805383024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4.1549881876071817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5.3742448703260095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5.4323809523809521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4.5494007017164337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4.9535568052108552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5.7279386628900717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6.4417556411291121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5.3607142306288331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25.226417280860328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10.109714125166814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10.024272925666951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10.561355932203391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115.94949217677738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9.9365118577075098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9.9715784871010076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19.735451811167778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18.233964346703317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4.4474233624093049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13.773456354496112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2.6077812828601474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8.9758569447196344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19.48221060186609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12.06009758682357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1.5855438180864903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3.8931231231231225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2.63672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2.7057692307692305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2.7279620853080568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14.29659574468085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2.0863636363636364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2.3389417989417991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5.6037226277372252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4.3284768211920523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2.6005555555555553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2.6322938530734632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3.8485517241379319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2.5079302832244008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1.6950216450216453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2.3913768115942031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1.9044444444444446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1.8485514018691591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22.021719911836655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21.525312088325698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6.8594736842105268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1.4345857418111752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2.396858328393598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12.32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4.2850000000000001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1.7782203389830509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3.3333333333333335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5.2043749999999998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2.3705970149253734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2.5738825952626163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35.059341119643271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57.261971945352308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9.4046296296296319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24.750127226463103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3.1460874331917235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3.8505269881826889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6.0511685370122512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2.0301751291419929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0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383.00608519269775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53.896296296296299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39.58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40.276296296296294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2.9782156406804554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2.2462222222222223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5.0893540933187014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15.705270504754795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15.918201626879069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3.3872442316064433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5.4473958333333323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68.925820707070713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25.683029045643156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3.8982889733840302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25.94901315789474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4.4066001678008764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4.2196157520433069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19.91986644407346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20.238532110091739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3.7328244274809159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1.4388467796341127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6.2437500000000004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5.8109999999999999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6.9647619047619047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6.82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2.291406791406791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2.7564738292011022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4.4261598099287234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5.5804018985937995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2.7498900325503652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3.2165280665280669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16.709133549576457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18.161289399250073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35.967479674796742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14.832574257425744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26.5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5.63560773480663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5.375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8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14.741818181818182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5.5882485198231278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5.7345450593100162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50.697611940298508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26.551764705882352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2.4776799271181291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0.32720397249809019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3.8835347212112388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10.45140070531999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8.1576599575417195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4.3583688799007527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6.9391132115681149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0.71879999999999999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47.178633975481603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46.751063829787235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1.7332256327409801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2.7581936685288642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1.2821145687689515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2.7723204982040626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5.1477464928862799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9.8376153846153862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12.622882401460734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46.643171806167409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10.915049554426583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5.6374508261211647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8.8975671704689123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2.7439021589343144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0.66677097769234206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5.5557711241095733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1.611144308335823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4.3026137899954939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2.3624999999999998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7.4661422460668456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7.3454761252624845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2.8795888399412628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4.2984877126654055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24.524875952612703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3.8386183465458665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1.4136981908554018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41.803974706413726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7.2410032940593352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0.61512739817224482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22.267213114754099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6.1400000000000006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6.581758620689655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8.1928828828828824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4.1222891566265067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5.5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3.5216455610176021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11.254145225843338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2.3111011261198011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1.4951546391752577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3.1400059450507452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4.3502338916553489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1.3149999999999999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8.7205714285714286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9.3100000000000023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7.1768806873223339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3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2.7594670249692088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4.3560869565217386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8.7325903263403255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9.7019286966686131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1.1644215572927163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2.0384555503658728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44.136410256410258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0.95466101694915262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1.2716326530612245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1.1306926406926407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1.0617067833698031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1.2452955082742316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1.0453246753246752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1.0877868852459016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2.4278164556962025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3.7310604526865614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5.7389937106918234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16.334278066446224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0.24575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8.0036101083032491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4.6240822320117472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3.9970588235294118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1.89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3.7351054316588512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2.307121013543032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2.9380693421445123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16.021325301204815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24.5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3.1843908759248523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1.3609547436625518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8.3164964320693979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9.26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6.95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1.8770920038962187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18.852459016393443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3.5429077501445922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0.22664999999999999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5.1950000000000003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9.2183406113537121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6.6313932980599652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10.41643394199785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4.2069147532330424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2.8198362147406728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2.377469443296965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1.0542612419700215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7.6572711694144067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11.019304648482521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9.7353678000518098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6.2479726661332533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6.9165970571226643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6.0747365914637781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5.4196719404374125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6.4178528976893841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15.420722463275657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14.705446998472802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8.3656838735802843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6.1141154496130934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4.8396447747563327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6.4942143727161996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34.969307251702155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6.2065168539325839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0.16634572212521825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3.2933333333333334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12.657141449359694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6.7988768898488123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9.7637641546270988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9.6116456945472493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23.654713114754099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28.403930916614193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0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28.28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8.0340425531914903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5.4489795918367347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1.8889563106796117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2.2325833333333329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2.9297275957362814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5.9479189889047053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4.6591000000000005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5.2634940489727846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3.1973104056437389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4.7758941758171201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4.8069016152716593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3.4577032258064513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6.4887564601358809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9.1002255073916309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4.7341778861443879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37.542499999999997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38.082727272727283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37.957142857142856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38.161578947368426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37.956000000000003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38.134705882352947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38.061034482758622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15.321500932931922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9.671156613729897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20.328465272110304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14.470631551589705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27.835355285961874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6.8006076824441104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10.984707287933093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17.19173913043478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4.5703348399594121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1.5617476593847526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92.791362871564772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1.1650704225352113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0.61176512276777106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5.8513201485794593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9.3888888888888893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17.419354838709676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7.3512292488829454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11.196988758573106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16.140239505255568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2.3814102564102564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10.870999999999999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2.012285714285714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5.9378531073446315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6.6342702702702701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59.39425531914894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1.4206985294117644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36.695088676671219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6.8153803602503089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3.8702283535409809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3.9266357547655852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2.7691419543023819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1.3718183490534483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9.8035714285714306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4.6975901044998931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6.1659999999999995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13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7.7566666666666668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12.191082802547772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7.9283333333333319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38.540263543191791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7.6540381791483103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8.2847811887655123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47.661042369703786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2.5347814447971242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3.4609375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1.7080158139001889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2.8534703081934354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15.297872340425529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13.478604818410641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29.548215641609726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14.881792183031461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14.049073948898203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14.960784313725489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13.30305538832029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12.355869698832205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8.6120186697782959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20.135858208955224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20.179460708782742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20.184355628058729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20.19141498216409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20.673472222222223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15.425813953488371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1.9936329227610983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2.6418289290681498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6.9270419284523665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77.167076167076161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13.313067150635209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4.7614213197969546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0.78954869358669821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1.034876821875403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2.6875971176340006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5.2870956985661879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44.85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3.4418244125326378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3.9760000000000004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1.6392505602360083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197.91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22.790000000000003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4.8970414612125843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32.727499999999999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3.7345238095238091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8.6331274031191931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6.4083594566353179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3.2340860215053766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1.3955045432807267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5.2364156339370833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11.741453039292512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25.254432644448016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36.637333333333338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70.3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4.2373450108190793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6.0055776892430277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9.3810913808481313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5.7607414448669196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9.7513497428049156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17.625149914226295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8.4833333333333325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2.8976699980614722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8.2080103359173116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3.7405971695077422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2.1135672146494606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2.2901890189018901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0.99949324324324329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1.0409274193548386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1.0253551912568306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1.5736524822695035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1.0531004366812227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5.4575771780620093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79.8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8.0265000000000004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2.5916704298205997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5.1238256736517682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7.1586179625327464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0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1.7239024390243904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0.97251945741605517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3.366754617414248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2.8130392156862745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4.1370950610727562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9.9226785840959071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2.3306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11.410399999999999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3.3495999999999997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2.8242463673823464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12.639614855570837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16.355612751012092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18.591107597319478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18.16265912305516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20.818784530386747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14.755304101838753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12.188600704450849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3.71859649122807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2.355323969188944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22.762792309948537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2.9983655503321489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2.0599267660980627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2.8733574389275947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14.215403688207038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9.0934000000000008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3.7800000000000002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3.9573333333333331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1.2018181818181817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2.0622094541655787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10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15.687999999999999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7.5636111111111104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7.5336923076923084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8.3725895316804415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9.2702409638554215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31.839637305699487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1.6431951814140253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9.3345106261084716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10.916666666666666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6.54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7.6240491988994989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45.336501901140686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18.945912873225652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32.919434498086183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6.6088378378378376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9.5750500333555699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41.999248308694568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37.200365779313152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40.459047619047617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23.480000000000004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22.054171855541718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30.310000000000002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65.980434782608697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40.923333333333339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42.617600000000003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51.5146484375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37.546653300431835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5.1234223140859312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6.3897246182593772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41.459259259259255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2.4782495839792911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2.9549213123499598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35.115062761506273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37.516537362188643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31.814000000000004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12.245114461194861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15.014152818637198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5.0723010894684712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4.0306007617728534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6.4613636363636369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35.930563002680969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2.1813203763689653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2.279956886452037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12.051509769094137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3.9449790731986387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2.8419199725227537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3.5260545905707192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2.4023509369676321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4.4036363636363642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22.86576193590582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2.5738163923298831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10.212264695692342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3.5060572687224667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4.3017621145374454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1.3490183660544648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13.611749082102962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24.581267217630856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19.74853801169591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15.505681818181818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11.801822323462416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8.9506802721088423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3.1697911722828671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1.6105941302791698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3.7198838896952107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14.217892156862748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18.337333333333333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2.5096373734073829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7.259666666666666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2.3439999999999999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1.5282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10.429285565507188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7.1389562126353212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8.5033560230533887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15.831999999999999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12.263181818181819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15.699000000000002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2.8985090713130948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4.4393617021276599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3.4508401859134792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3.7742523006134974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3.060578763652742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2.0984214482585819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2.8403962848297208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14.529411764705882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18.207761793241886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12.199530354306235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9.57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9.8372310570626773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32.53125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14.320334261838438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65.599999999999994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9.3716666666666679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3.425357142857143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12.088358535252322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10.67824074074074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18.82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23.890000000000004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101.37130801687763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200.66666666666666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9.300526315789476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50.15696202531646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46.305156482861406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27.011904761904763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14.474607571560481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6.7020433795468817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18.234408602150538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6.063916062648893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6.5048993517953084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32.35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8.4892362890825215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8.3473009446693656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14.009593791939626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0.49879999999999997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3.1576015579004575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6.0358921745461762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2.4884066484674658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5.3641166525781916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3.6157717526138575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3.9409491018936569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3.1776004728132388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7.4640234948604993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22.327826086956524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3.6841772151898726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30.213768115942024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3.0507276507276506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1.8849625623960065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29.290660225442835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8.78740157480315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1.9502420135527589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3.2392976588628772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10.076469110999495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14.345454545454547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4.25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1.2471318335851063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3.5299222797927459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6.2160148759370095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2.0002380952380951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4.7163519485737249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4.3724963361016123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6.75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20.51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11.826379310344828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2.6667875459773089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19.737951807228917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19.531224655312247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7.6249275362318842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4.7531702584713464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18.592903225806452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3.0476229546626663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1.358058022940791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5.3615317073170736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7.8717251252684299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20.711037770443713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5.4309239346873754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3.7783816793893132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5.0233400240867123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3.7073584905660377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5.2551998440241769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5.4592000000000001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10.560073809249221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2.4475182353539369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3.7102854852027178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9.7119957817031395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5.6957828490765765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11.696875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3.7374470659407137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10.250882352941176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8.279225614296351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2.0480307396733908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3.1150779685698691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3.2033232149329463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4.8235294117647065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2.9175323433815561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44.232307692307693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13.867754333673227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14.816966580976864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17.841409691629956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13.495490981963927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23.486872409028098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17.515000000000001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7.2241327071655803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7.3330371884000014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8.169451944591918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6.7690502074172612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4.533039647577092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6.4845814977973566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8.2044444444444427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13.75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2.8652467238882413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96.673333333333332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4.2419282784388583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14.537589214908804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8.1714056868241887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200.91046511627908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15.897905759162303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44.729354838709682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4.7973568281938332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4.7402597402597397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6.3787323943661969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14.497141041931386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10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24.1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1.9772727272727273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6.306111111111111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11.827272727272728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6.3796174863387982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7.6138310412573684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7.4479166666666661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10.760288808664262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4.5308454893074641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8.4213697824808946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0.96689045936395757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5.5600000000000005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2.8433673469387752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7.96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3.15672131147541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4.934615384615384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5.6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3.1857142857142864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1.7249999999999999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10.27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41.56637168141593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6.7761538461538464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9.0970427163198249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5.1196831683168318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2.901065573770492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16.75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5.8799257655428399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12.885078117056969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10.238364116094987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1.6487775517946639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1.0479313824419778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1.1480853342854593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7.5543781372002226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4.2044117647058812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40.151219512195127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3.8009770105972867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2.31530143771898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0.4509780278670954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21.785656401944895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23.356292243321533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13.57306391466482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20.287036076233957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34.786792452830191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17.46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5.0047368421052632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5.0211111111111109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5.3018181818181818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20.2425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1.89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8.758766954377311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6.475833333333334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8.8309259259259267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8.0863738019169347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9.3217157446189898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11.987620889748548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5.9180000000000001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37.056666666666665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25.167835181451615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29.091840133222316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2.98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11.270789473684211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12.02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15.230000000000002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11.98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2.6986363636363637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5.6438934802571152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56.780645998183942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19.625190452006095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10.060747663551401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22.050687448520556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30.453824626865675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48.286440677966105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0.90137724550898202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1.0035820895522387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6.7590000000000003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7.1700000000000008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40.648571428571437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23.197292069632496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187.23142857142855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124.42352941176469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194.79999999999998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5.3906068356196242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26.790000000000003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9.8599412340842303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3.2810396521255685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20.225298588490773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11.86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13.329787234042552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26.523333333333337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29.102362204724411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5.0893169877408058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5.1153846153846159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5.0878378378378386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2.2929120409906063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4.2317304051495643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0.77788191190253053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5.0973734785393985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6.5432098765432105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2.7633111480865229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3.7833575934012615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3.2732423383981462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5.9155600100225501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8.462302483069978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6.937639946260636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7.0000000000000009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3.4088461538461536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3.39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7.63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2.3340260835517004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3.716069941715237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2.224444444444444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3.14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1.0639560439560438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1.5686482661004952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2.5713353115727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6.0651945320715033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2.8414959928762245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21.870270270270272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20.017499999999998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2.7285644292013718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3.5598360655737711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0.49004975124378131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6.6781668383110189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10.835000000000001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13.34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7.013725490196078E-2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4.9999999999999996E-2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9.2323529411764707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2.7350000000000003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1.2974074074074073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1.8569230769230769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0.54592592592592604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0.47938967136150235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6.3740000000000006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9.9725000000000001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3.2878625134264228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82.320000000000007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3.0000000000000004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1.989053444945267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54.268421052631574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1.6409045998463061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2.3312500000000003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2.8411097099621694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0.29120817635868551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12.057817998994468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41.457207207207212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24.153106982703395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10.302635860722424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20.603295310519645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29.326603325415679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16.420175438596491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9.2493887530562358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8.1865932966483239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11.820692883895131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1.5854126679462568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22.90909090909091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4.347652173913044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13.834552102376598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4.9923728813559318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8.0500000000000007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10.661764705882353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1.819375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5.7452830188679256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0.88993986892777521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1.956704225352113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1.2094483140008103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4.914411119239209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28.32483660130719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1.1468369123621589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4.5073775329529813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25.410780669144984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16.340421729807005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7.8777606574216748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130.5265748031496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1.4164705882352939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0.90005414185165145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5.25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3.66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11.367647058823529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3.3627204030226698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9.5740654377653964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4.1055028462998102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22.904166666666669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22.758000000000003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2.8181818181818188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1.6374192942734294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30.099999999999998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31.349999999999998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6.59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2.6904256647110225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2.5767625231910944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16.499185004074981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17.779935275080909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3.4153754469606672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2.2559504093124501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31.325203252032523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4.9615520282186951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2.071869488536155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726.426997245179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54.748517200474495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6.4131714495952918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52.253521126760567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48.515000000000001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41.048333333333339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6.45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4.1050000000000004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3.66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5.4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9.6601694915254228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7.2149999999999999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4.03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4.7389705882352944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3.2058166666666668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4.2646139418568305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7.4733698357391747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13.138461538461536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208.9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5.5299999999999994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8.7094545454545447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1.6800000000000002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1.7233333333333332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47.135135135135137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8.2319999999999993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1.1571906354515049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14.83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21.522222222222222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19.725897920604915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18.96339113680154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20.944357366771158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4.6900000000000004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24.612429866206298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13.311029411764705</v>
          </cell>
        </row>
        <row r="2307">
          <cell r="A2307" t="str">
            <v>50-100000001</v>
          </cell>
          <cell r="B2307" t="str">
            <v>Argula Pesto</v>
          </cell>
          <cell r="C2307" t="str">
            <v>KG</v>
          </cell>
          <cell r="D2307">
            <v>11.791324387926899</v>
          </cell>
        </row>
        <row r="2308">
          <cell r="A2308" t="str">
            <v>50-100000002</v>
          </cell>
          <cell r="B2308" t="str">
            <v>Bechamel Sauce</v>
          </cell>
          <cell r="C2308" t="str">
            <v>LT</v>
          </cell>
          <cell r="D2308">
            <v>1.2311179999999999</v>
          </cell>
        </row>
        <row r="2309">
          <cell r="A2309" t="str">
            <v>50-100000003</v>
          </cell>
          <cell r="B2309" t="str">
            <v>Beef Bouillon</v>
          </cell>
          <cell r="C2309" t="str">
            <v>LT</v>
          </cell>
          <cell r="D2309">
            <v>1.1985901257831579</v>
          </cell>
        </row>
        <row r="2310">
          <cell r="A2310" t="str">
            <v>50-100000005</v>
          </cell>
          <cell r="B2310" t="str">
            <v>Lobster Butter</v>
          </cell>
          <cell r="C2310" t="str">
            <v>KG</v>
          </cell>
          <cell r="D2310">
            <v>6.043142770849081</v>
          </cell>
        </row>
        <row r="2311">
          <cell r="A2311" t="str">
            <v>50-100000006</v>
          </cell>
          <cell r="B2311" t="str">
            <v>Beurre Manie</v>
          </cell>
          <cell r="C2311" t="str">
            <v>KG</v>
          </cell>
          <cell r="D2311">
            <v>2.5349999999999997</v>
          </cell>
        </row>
        <row r="2312">
          <cell r="A2312" t="str">
            <v>50-100000007</v>
          </cell>
          <cell r="B2312" t="str">
            <v>Brown Chicken Stock</v>
          </cell>
          <cell r="C2312" t="str">
            <v>LT</v>
          </cell>
          <cell r="D2312">
            <v>0.27973968253968257</v>
          </cell>
        </row>
        <row r="2313">
          <cell r="A2313" t="str">
            <v>50-100000008</v>
          </cell>
          <cell r="B2313" t="str">
            <v>Brown Veal Stock</v>
          </cell>
          <cell r="C2313" t="str">
            <v>LT</v>
          </cell>
          <cell r="D2313">
            <v>1.1915934817245053</v>
          </cell>
        </row>
        <row r="2314">
          <cell r="A2314" t="str">
            <v>50-100000012</v>
          </cell>
          <cell r="B2314" t="str">
            <v>Fish Fumet</v>
          </cell>
          <cell r="C2314" t="str">
            <v>LT</v>
          </cell>
          <cell r="D2314">
            <v>0.56934479999999998</v>
          </cell>
        </row>
        <row r="2315">
          <cell r="A2315" t="str">
            <v>50-100000013</v>
          </cell>
          <cell r="B2315" t="str">
            <v>Fish Stock</v>
          </cell>
          <cell r="C2315" t="str">
            <v>LT</v>
          </cell>
          <cell r="D2315">
            <v>0.11818519999999999</v>
          </cell>
        </row>
        <row r="2316">
          <cell r="A2316" t="str">
            <v>50-100000014</v>
          </cell>
          <cell r="B2316" t="str">
            <v>Hollandaise Sauce</v>
          </cell>
          <cell r="C2316" t="str">
            <v>LT</v>
          </cell>
          <cell r="D2316">
            <v>4.9440674999999992</v>
          </cell>
        </row>
        <row r="2317">
          <cell r="A2317" t="str">
            <v>50-100000016</v>
          </cell>
          <cell r="B2317" t="str">
            <v>Roux</v>
          </cell>
          <cell r="C2317" t="str">
            <v>KG</v>
          </cell>
          <cell r="D2317">
            <v>2.5349999999999997</v>
          </cell>
        </row>
        <row r="2318">
          <cell r="A2318" t="str">
            <v>50-100000017</v>
          </cell>
          <cell r="B2318" t="str">
            <v>Tomato Sauce, Basic</v>
          </cell>
          <cell r="C2318" t="str">
            <v>LT</v>
          </cell>
          <cell r="D2318">
            <v>1.6862388639059231</v>
          </cell>
        </row>
        <row r="2319">
          <cell r="A2319" t="str">
            <v>50-100000018</v>
          </cell>
          <cell r="B2319" t="str">
            <v>Vegetable Stock</v>
          </cell>
          <cell r="C2319" t="str">
            <v>LT</v>
          </cell>
          <cell r="D2319">
            <v>0.54891800000000002</v>
          </cell>
        </row>
        <row r="2320">
          <cell r="A2320" t="str">
            <v>50-100000023</v>
          </cell>
          <cell r="B2320" t="str">
            <v>Chili Oil</v>
          </cell>
          <cell r="C2320" t="str">
            <v>LT</v>
          </cell>
          <cell r="D2320">
            <v>1.8062500000000001</v>
          </cell>
        </row>
        <row r="2321">
          <cell r="A2321" t="str">
            <v>50-100000024</v>
          </cell>
          <cell r="B2321" t="str">
            <v>Basil Oil</v>
          </cell>
          <cell r="C2321" t="str">
            <v>LT</v>
          </cell>
          <cell r="D2321">
            <v>13.02</v>
          </cell>
        </row>
        <row r="2322">
          <cell r="A2322" t="str">
            <v>50-100000025</v>
          </cell>
          <cell r="B2322" t="str">
            <v>Balsamic Vinaigrette</v>
          </cell>
          <cell r="C2322" t="str">
            <v>LT</v>
          </cell>
          <cell r="D2322">
            <v>3.7179800000000003</v>
          </cell>
        </row>
        <row r="2323">
          <cell r="A2323" t="str">
            <v>50-100000026</v>
          </cell>
          <cell r="B2323" t="str">
            <v>Coconut Madeleines</v>
          </cell>
          <cell r="C2323" t="str">
            <v>PC</v>
          </cell>
          <cell r="D2323">
            <v>6.6132661835748785E-2</v>
          </cell>
        </row>
        <row r="2324">
          <cell r="A2324" t="str">
            <v>50-100000028</v>
          </cell>
          <cell r="B2324" t="str">
            <v>White Leek Julienne</v>
          </cell>
          <cell r="C2324" t="str">
            <v>KG</v>
          </cell>
          <cell r="D2324">
            <v>3.592851616581155</v>
          </cell>
        </row>
        <row r="2325">
          <cell r="A2325" t="str">
            <v>50-100000029</v>
          </cell>
          <cell r="B2325" t="str">
            <v>Tuile Twists</v>
          </cell>
          <cell r="C2325" t="str">
            <v>KG</v>
          </cell>
          <cell r="D2325">
            <v>3.0621555555555555</v>
          </cell>
        </row>
        <row r="2326">
          <cell r="A2326" t="str">
            <v>50-100000032</v>
          </cell>
          <cell r="B2326" t="str">
            <v>Baguette Croutons</v>
          </cell>
          <cell r="C2326" t="str">
            <v>KG</v>
          </cell>
          <cell r="D2326">
            <v>5.5176058018018024</v>
          </cell>
        </row>
        <row r="2327">
          <cell r="A2327" t="str">
            <v>50-100000034</v>
          </cell>
          <cell r="B2327" t="str">
            <v>Garlic Butter</v>
          </cell>
          <cell r="C2327" t="str">
            <v>KG</v>
          </cell>
          <cell r="D2327">
            <v>4.4401450450450444</v>
          </cell>
        </row>
        <row r="2328">
          <cell r="A2328" t="str">
            <v>50-100000036</v>
          </cell>
          <cell r="B2328" t="str">
            <v>Garlic Croutons</v>
          </cell>
          <cell r="C2328" t="str">
            <v>KG</v>
          </cell>
          <cell r="D2328">
            <v>4.8486007882882882</v>
          </cell>
        </row>
        <row r="2329">
          <cell r="A2329" t="str">
            <v>50-100000039</v>
          </cell>
          <cell r="B2329" t="str">
            <v>Bernaise Sauce</v>
          </cell>
          <cell r="C2329" t="str">
            <v>LT</v>
          </cell>
          <cell r="D2329">
            <v>5.0924674999999997</v>
          </cell>
        </row>
        <row r="2330">
          <cell r="A2330" t="str">
            <v>50-100000040</v>
          </cell>
          <cell r="B2330" t="str">
            <v>Clarified Butter</v>
          </cell>
          <cell r="C2330" t="str">
            <v>LT</v>
          </cell>
          <cell r="D2330">
            <v>5.2249999999999996</v>
          </cell>
        </row>
        <row r="2331">
          <cell r="A2331" t="str">
            <v>50-100000041</v>
          </cell>
          <cell r="B2331" t="str">
            <v>Black Olive Tapenade</v>
          </cell>
          <cell r="C2331" t="str">
            <v>SV</v>
          </cell>
          <cell r="D2331">
            <v>5.1420435329861104E-2</v>
          </cell>
        </row>
        <row r="2332">
          <cell r="A2332" t="str">
            <v>50-100000042</v>
          </cell>
          <cell r="B2332" t="str">
            <v>Chick Pea Croutons</v>
          </cell>
          <cell r="C2332" t="str">
            <v>SV</v>
          </cell>
          <cell r="D2332">
            <v>9.9898809009008993E-2</v>
          </cell>
        </row>
        <row r="2333">
          <cell r="A2333" t="str">
            <v>50-100000045</v>
          </cell>
          <cell r="B2333" t="str">
            <v>Bouquet Garni</v>
          </cell>
          <cell r="C2333" t="str">
            <v>LT</v>
          </cell>
          <cell r="D2333">
            <v>0.22420000000000004</v>
          </cell>
        </row>
        <row r="2334">
          <cell r="A2334" t="str">
            <v>50-100000046</v>
          </cell>
          <cell r="B2334" t="str">
            <v>Chicken Stock</v>
          </cell>
          <cell r="C2334" t="str">
            <v>LT</v>
          </cell>
          <cell r="D2334">
            <v>0.18016267643593198</v>
          </cell>
        </row>
        <row r="2335">
          <cell r="A2335" t="str">
            <v>50-100000047</v>
          </cell>
          <cell r="B2335" t="str">
            <v>Gooseberry Chutney</v>
          </cell>
          <cell r="C2335" t="str">
            <v>KG</v>
          </cell>
          <cell r="D2335">
            <v>18.954280000000001</v>
          </cell>
        </row>
        <row r="2336">
          <cell r="A2336" t="str">
            <v>50-100000048</v>
          </cell>
          <cell r="B2336" t="str">
            <v>Green Peppercorn Sauce</v>
          </cell>
          <cell r="C2336" t="str">
            <v>LT</v>
          </cell>
          <cell r="D2336">
            <v>4.2905483959786581</v>
          </cell>
        </row>
        <row r="2337">
          <cell r="A2337" t="str">
            <v>50-100000049</v>
          </cell>
          <cell r="B2337" t="str">
            <v>Grilled Asparagus</v>
          </cell>
          <cell r="C2337" t="str">
            <v>KG</v>
          </cell>
          <cell r="D2337">
            <v>6.4741376773834673</v>
          </cell>
        </row>
        <row r="2338">
          <cell r="A2338" t="str">
            <v>50-100000050</v>
          </cell>
          <cell r="B2338" t="str">
            <v>Lobster Stock</v>
          </cell>
          <cell r="C2338" t="str">
            <v>LT</v>
          </cell>
          <cell r="D2338">
            <v>3.4397339409897292</v>
          </cell>
        </row>
        <row r="2339">
          <cell r="A2339" t="str">
            <v>50-100000051</v>
          </cell>
          <cell r="B2339" t="str">
            <v>Madeira Sauce</v>
          </cell>
          <cell r="C2339" t="str">
            <v>LT</v>
          </cell>
          <cell r="D2339">
            <v>3.615545296782344</v>
          </cell>
        </row>
        <row r="2340">
          <cell r="A2340" t="str">
            <v>50-100000052</v>
          </cell>
          <cell r="B2340" t="str">
            <v>MDH Butter</v>
          </cell>
          <cell r="C2340" t="str">
            <v>KG</v>
          </cell>
          <cell r="D2340">
            <v>2.6490837837837837</v>
          </cell>
        </row>
        <row r="2341">
          <cell r="A2341" t="str">
            <v>50-100000053</v>
          </cell>
          <cell r="B2341" t="str">
            <v>Opal Basil Dressing</v>
          </cell>
          <cell r="C2341" t="str">
            <v>LT</v>
          </cell>
          <cell r="D2341">
            <v>4.5634750000000004</v>
          </cell>
        </row>
        <row r="2342">
          <cell r="A2342" t="str">
            <v>50-100000055</v>
          </cell>
          <cell r="B2342" t="str">
            <v>Pastry Cream</v>
          </cell>
          <cell r="C2342" t="str">
            <v>LT</v>
          </cell>
          <cell r="D2342">
            <v>1.823517777777778</v>
          </cell>
        </row>
        <row r="2343">
          <cell r="A2343" t="str">
            <v>50-100000056</v>
          </cell>
          <cell r="B2343" t="str">
            <v>Pear Spaghettini Salad</v>
          </cell>
          <cell r="C2343" t="str">
            <v>KG</v>
          </cell>
          <cell r="D2343">
            <v>2.7378800000000005</v>
          </cell>
        </row>
        <row r="2344">
          <cell r="A2344" t="str">
            <v>50-100000057</v>
          </cell>
          <cell r="B2344" t="str">
            <v>Peri Peri Dressing</v>
          </cell>
          <cell r="C2344" t="str">
            <v>LT</v>
          </cell>
          <cell r="D2344">
            <v>5.2576666666666672</v>
          </cell>
        </row>
        <row r="2345">
          <cell r="A2345" t="str">
            <v>50-100000058</v>
          </cell>
          <cell r="B2345" t="str">
            <v>Pine Nut Coating Mixture</v>
          </cell>
          <cell r="C2345" t="str">
            <v>KG</v>
          </cell>
          <cell r="D2345">
            <v>12.72884</v>
          </cell>
        </row>
        <row r="2346">
          <cell r="A2346" t="str">
            <v>50-100000060</v>
          </cell>
          <cell r="B2346" t="str">
            <v>Marinated Potato Coins</v>
          </cell>
          <cell r="C2346" t="str">
            <v>KG</v>
          </cell>
          <cell r="D2346">
            <v>1.5105126764359322</v>
          </cell>
        </row>
        <row r="2347">
          <cell r="A2347" t="str">
            <v>50-100000062</v>
          </cell>
          <cell r="B2347" t="str">
            <v>Lemon Drawing Butter</v>
          </cell>
          <cell r="C2347" t="str">
            <v>LT</v>
          </cell>
          <cell r="D2347">
            <v>4.2387499999999996</v>
          </cell>
        </row>
        <row r="2348">
          <cell r="A2348" t="str">
            <v>50-100000063</v>
          </cell>
          <cell r="B2348" t="str">
            <v>Lemon Peel Confit</v>
          </cell>
          <cell r="C2348" t="str">
            <v>KG</v>
          </cell>
          <cell r="D2348">
            <v>7.17</v>
          </cell>
        </row>
        <row r="2349">
          <cell r="A2349" t="str">
            <v>50-100000064</v>
          </cell>
          <cell r="B2349" t="str">
            <v>Lemon Filling</v>
          </cell>
          <cell r="C2349" t="str">
            <v>SV</v>
          </cell>
          <cell r="D2349">
            <v>0.14511275428700951</v>
          </cell>
        </row>
        <row r="2350">
          <cell r="A2350" t="str">
            <v>50-100000065</v>
          </cell>
          <cell r="B2350" t="str">
            <v>Lemon Marinade</v>
          </cell>
          <cell r="C2350" t="str">
            <v>KG</v>
          </cell>
          <cell r="D2350">
            <v>2.252272727272727</v>
          </cell>
        </row>
        <row r="2351">
          <cell r="A2351" t="str">
            <v>50-100000068</v>
          </cell>
          <cell r="B2351" t="str">
            <v>Simple Syrup</v>
          </cell>
          <cell r="C2351" t="str">
            <v>LT</v>
          </cell>
          <cell r="D2351">
            <v>0.66600000000000004</v>
          </cell>
        </row>
        <row r="2352">
          <cell r="A2352" t="str">
            <v>50-100000069</v>
          </cell>
          <cell r="B2352" t="str">
            <v>Chocolate Sauce</v>
          </cell>
          <cell r="C2352" t="str">
            <v>LT</v>
          </cell>
          <cell r="D2352">
            <v>3.4476</v>
          </cell>
        </row>
        <row r="2353">
          <cell r="A2353" t="str">
            <v>50-100000075</v>
          </cell>
          <cell r="B2353" t="str">
            <v>Moroccan Glaze</v>
          </cell>
          <cell r="C2353" t="str">
            <v>LT</v>
          </cell>
          <cell r="D2353">
            <v>4.9326430582459428</v>
          </cell>
        </row>
        <row r="2354">
          <cell r="A2354" t="str">
            <v>50-100000076</v>
          </cell>
          <cell r="B2354" t="str">
            <v>Mushroom Ragout</v>
          </cell>
          <cell r="C2354" t="str">
            <v>SV</v>
          </cell>
          <cell r="D2354">
            <v>1.7767000000000002</v>
          </cell>
        </row>
        <row r="2355">
          <cell r="A2355" t="str">
            <v>50-100000077</v>
          </cell>
          <cell r="B2355" t="str">
            <v>Mushroom Veloute</v>
          </cell>
          <cell r="C2355" t="str">
            <v>LT</v>
          </cell>
          <cell r="D2355">
            <v>7.2686220073269494</v>
          </cell>
        </row>
        <row r="2356">
          <cell r="A2356" t="str">
            <v>50-100000079</v>
          </cell>
          <cell r="B2356" t="str">
            <v>Red Skin Mashed Potatoes</v>
          </cell>
          <cell r="C2356" t="str">
            <v>KG</v>
          </cell>
          <cell r="D2356">
            <v>1.8535999999999999</v>
          </cell>
        </row>
        <row r="2357">
          <cell r="A2357" t="str">
            <v>50-100000085</v>
          </cell>
          <cell r="B2357" t="str">
            <v>Lobster Consomme</v>
          </cell>
          <cell r="C2357" t="str">
            <v>LT</v>
          </cell>
          <cell r="D2357">
            <v>5.267279092903828</v>
          </cell>
        </row>
        <row r="2358">
          <cell r="A2358" t="str">
            <v>50-100000086</v>
          </cell>
          <cell r="B2358" t="str">
            <v>Chicken Consomme</v>
          </cell>
          <cell r="C2358" t="str">
            <v>LT</v>
          </cell>
          <cell r="D2358">
            <v>1.8669708455449148</v>
          </cell>
        </row>
        <row r="2359">
          <cell r="A2359" t="str">
            <v>50-100000087</v>
          </cell>
          <cell r="B2359" t="str">
            <v>Smoked Sausage</v>
          </cell>
          <cell r="C2359" t="str">
            <v>KG</v>
          </cell>
          <cell r="D2359">
            <v>5.046863613372869</v>
          </cell>
        </row>
        <row r="2360">
          <cell r="A2360" t="str">
            <v>50-100000088</v>
          </cell>
          <cell r="B2360" t="str">
            <v>Tarragon Foam</v>
          </cell>
          <cell r="C2360" t="str">
            <v>LT</v>
          </cell>
          <cell r="D2360">
            <v>9.406156750000001</v>
          </cell>
        </row>
        <row r="2361">
          <cell r="A2361" t="str">
            <v>50-100000089</v>
          </cell>
          <cell r="B2361" t="str">
            <v>Tarragon Puree</v>
          </cell>
          <cell r="C2361" t="str">
            <v>LT</v>
          </cell>
          <cell r="D2361">
            <v>14.846</v>
          </cell>
        </row>
        <row r="2362">
          <cell r="A2362" t="str">
            <v>50-100000095</v>
          </cell>
          <cell r="B2362" t="str">
            <v>Loaded Baked Potato</v>
          </cell>
          <cell r="C2362" t="str">
            <v>SV</v>
          </cell>
          <cell r="D2362">
            <v>0.62357499999999999</v>
          </cell>
        </row>
        <row r="2363">
          <cell r="A2363" t="str">
            <v>50-100000096</v>
          </cell>
          <cell r="B2363" t="str">
            <v>Garden Fresh Vegetables</v>
          </cell>
          <cell r="C2363" t="str">
            <v>KG</v>
          </cell>
          <cell r="D2363">
            <v>1.5867166666666666</v>
          </cell>
        </row>
        <row r="2364">
          <cell r="A2364" t="str">
            <v>50-100000097</v>
          </cell>
          <cell r="B2364" t="str">
            <v>Fried Onion Rice</v>
          </cell>
          <cell r="C2364" t="str">
            <v>KG</v>
          </cell>
          <cell r="D2364">
            <v>1.4688901283840818</v>
          </cell>
        </row>
        <row r="2365">
          <cell r="A2365" t="str">
            <v>50-100000098</v>
          </cell>
          <cell r="B2365" t="str">
            <v>Caramelized Apple</v>
          </cell>
          <cell r="C2365" t="str">
            <v>SV</v>
          </cell>
          <cell r="D2365">
            <v>0.16609471778263823</v>
          </cell>
        </row>
        <row r="2366">
          <cell r="A2366" t="str">
            <v>50-100000099</v>
          </cell>
          <cell r="B2366" t="str">
            <v>Red Wine Jus</v>
          </cell>
          <cell r="C2366" t="str">
            <v>LT</v>
          </cell>
          <cell r="D2366">
            <v>3.0274717782638256</v>
          </cell>
        </row>
        <row r="2367">
          <cell r="A2367" t="str">
            <v>50-100000100</v>
          </cell>
          <cell r="B2367" t="str">
            <v>Raspberry Sauce</v>
          </cell>
          <cell r="C2367" t="str">
            <v>LT</v>
          </cell>
          <cell r="D2367">
            <v>5.1257999999999999</v>
          </cell>
        </row>
        <row r="2368">
          <cell r="A2368" t="str">
            <v>50-100000101</v>
          </cell>
          <cell r="B2368" t="str">
            <v>Vanilla Sauce</v>
          </cell>
          <cell r="C2368" t="str">
            <v>LT</v>
          </cell>
          <cell r="D2368">
            <v>4.1289233333333337</v>
          </cell>
        </row>
        <row r="2369">
          <cell r="A2369" t="str">
            <v>50-100000102</v>
          </cell>
          <cell r="B2369" t="str">
            <v>Fines Herbes</v>
          </cell>
          <cell r="C2369" t="str">
            <v>KG</v>
          </cell>
          <cell r="D2369">
            <v>14.427150000000001</v>
          </cell>
        </row>
        <row r="2370">
          <cell r="A2370" t="str">
            <v>50-100000103</v>
          </cell>
          <cell r="B2370" t="str">
            <v>Tomato Concasse</v>
          </cell>
          <cell r="C2370" t="str">
            <v>KG</v>
          </cell>
          <cell r="D2370">
            <v>2.085</v>
          </cell>
        </row>
        <row r="2371">
          <cell r="A2371" t="str">
            <v>50-100000104</v>
          </cell>
          <cell r="B2371" t="str">
            <v>Italian Meringue</v>
          </cell>
          <cell r="C2371" t="str">
            <v>SV</v>
          </cell>
          <cell r="D2371">
            <v>9.2283333333333342E-2</v>
          </cell>
        </row>
        <row r="2372">
          <cell r="A2372" t="str">
            <v>50-100000105</v>
          </cell>
          <cell r="B2372" t="str">
            <v>White Chocolate Tuile</v>
          </cell>
          <cell r="C2372" t="str">
            <v>KG</v>
          </cell>
          <cell r="D2372">
            <v>5.89</v>
          </cell>
        </row>
        <row r="2373">
          <cell r="A2373" t="str">
            <v>50-100000106</v>
          </cell>
          <cell r="B2373" t="str">
            <v>Macadamia Nut Brittle</v>
          </cell>
          <cell r="C2373" t="str">
            <v>SV</v>
          </cell>
          <cell r="D2373">
            <v>12.775454545454545</v>
          </cell>
        </row>
        <row r="2374">
          <cell r="A2374" t="str">
            <v>50-100000108</v>
          </cell>
          <cell r="B2374" t="str">
            <v>Sweet Tart Shell</v>
          </cell>
          <cell r="C2374" t="str">
            <v>EA</v>
          </cell>
          <cell r="D2374">
            <v>0.17860000000000001</v>
          </cell>
        </row>
        <row r="2375">
          <cell r="A2375" t="str">
            <v>50-100000113</v>
          </cell>
          <cell r="B2375" t="str">
            <v>Limoncello Cream</v>
          </cell>
          <cell r="C2375" t="str">
            <v>LT</v>
          </cell>
          <cell r="D2375">
            <v>2.0984066666666665</v>
          </cell>
        </row>
        <row r="2376">
          <cell r="A2376" t="str">
            <v>50-100000118</v>
          </cell>
          <cell r="B2376" t="str">
            <v>Espresso</v>
          </cell>
          <cell r="C2376" t="str">
            <v>LT</v>
          </cell>
          <cell r="D2376">
            <v>8.125</v>
          </cell>
        </row>
        <row r="2377">
          <cell r="A2377" t="str">
            <v>50-100000122</v>
          </cell>
          <cell r="B2377" t="str">
            <v>Chocolate Cigar</v>
          </cell>
          <cell r="C2377" t="str">
            <v>KG</v>
          </cell>
          <cell r="D2377">
            <v>5.08</v>
          </cell>
        </row>
        <row r="2378">
          <cell r="A2378" t="str">
            <v>50-100000123</v>
          </cell>
          <cell r="B2378" t="str">
            <v>Balsamic Reduction</v>
          </cell>
          <cell r="C2378" t="str">
            <v>LT</v>
          </cell>
          <cell r="D2378">
            <v>9.24</v>
          </cell>
        </row>
        <row r="2379">
          <cell r="A2379" t="str">
            <v>50-100000125</v>
          </cell>
          <cell r="B2379" t="str">
            <v>Sabayon</v>
          </cell>
          <cell r="C2379" t="str">
            <v>LT</v>
          </cell>
          <cell r="D2379">
            <v>1.6395333333333335</v>
          </cell>
        </row>
        <row r="2380">
          <cell r="A2380" t="str">
            <v>50-100000126</v>
          </cell>
          <cell r="B2380" t="str">
            <v>Cinnamon Foam</v>
          </cell>
          <cell r="C2380" t="str">
            <v>LT</v>
          </cell>
          <cell r="D2380">
            <v>2.6508166666666666</v>
          </cell>
        </row>
        <row r="2381">
          <cell r="A2381" t="str">
            <v>50-100000132</v>
          </cell>
          <cell r="B2381" t="str">
            <v>Biscotti</v>
          </cell>
          <cell r="C2381" t="str">
            <v>EA</v>
          </cell>
          <cell r="D2381">
            <v>2.999866666666667E-2</v>
          </cell>
        </row>
        <row r="2382">
          <cell r="A2382" t="str">
            <v>50-100000137</v>
          </cell>
          <cell r="B2382" t="str">
            <v>Balsamic &amp; Shallot Vinaigrette</v>
          </cell>
          <cell r="C2382" t="str">
            <v>LT</v>
          </cell>
          <cell r="D2382">
            <v>3.7238000000000002</v>
          </cell>
        </row>
        <row r="2383">
          <cell r="A2383" t="str">
            <v>50-100000138</v>
          </cell>
          <cell r="B2383" t="str">
            <v>Rice Timbale</v>
          </cell>
          <cell r="C2383" t="str">
            <v>KG</v>
          </cell>
          <cell r="D2383">
            <v>0.29843750000000002</v>
          </cell>
        </row>
        <row r="2384">
          <cell r="A2384" t="str">
            <v>50-100000139</v>
          </cell>
          <cell r="B2384" t="str">
            <v>Pork Jus</v>
          </cell>
          <cell r="C2384" t="str">
            <v>LT</v>
          </cell>
          <cell r="D2384">
            <v>2.8928867520691366</v>
          </cell>
        </row>
        <row r="2385">
          <cell r="A2385" t="str">
            <v>50-100000140</v>
          </cell>
          <cell r="B2385" t="str">
            <v>Veal Demi-Glace</v>
          </cell>
          <cell r="C2385" t="str">
            <v>LT</v>
          </cell>
          <cell r="D2385">
            <v>2.5275625539252009</v>
          </cell>
        </row>
        <row r="2386">
          <cell r="A2386" t="str">
            <v>50-100000141</v>
          </cell>
          <cell r="B2386" t="str">
            <v>Horseradish Cream</v>
          </cell>
          <cell r="C2386" t="str">
            <v>SV</v>
          </cell>
          <cell r="D2386">
            <v>0.11153100000000001</v>
          </cell>
        </row>
        <row r="2387">
          <cell r="A2387" t="str">
            <v>50-100000142</v>
          </cell>
          <cell r="B2387" t="str">
            <v>Natural Rosemary Jus</v>
          </cell>
          <cell r="C2387" t="str">
            <v>LT</v>
          </cell>
          <cell r="D2387">
            <v>3.11466127333536</v>
          </cell>
        </row>
        <row r="2388">
          <cell r="A2388" t="str">
            <v>50-100000143</v>
          </cell>
          <cell r="B2388" t="str">
            <v>Parsley Potatoes</v>
          </cell>
          <cell r="C2388" t="str">
            <v>KG</v>
          </cell>
          <cell r="D2388">
            <v>1.1382874999999999</v>
          </cell>
        </row>
        <row r="2389">
          <cell r="A2389" t="str">
            <v>50-100000145</v>
          </cell>
          <cell r="B2389" t="str">
            <v>Turned Potatoes</v>
          </cell>
          <cell r="C2389" t="str">
            <v>KG</v>
          </cell>
          <cell r="D2389">
            <v>0.91799999999999993</v>
          </cell>
        </row>
        <row r="2390">
          <cell r="A2390" t="str">
            <v>50-100000146</v>
          </cell>
          <cell r="B2390" t="str">
            <v>Poultry Jus</v>
          </cell>
          <cell r="C2390" t="str">
            <v>LT</v>
          </cell>
          <cell r="D2390">
            <v>1.2852036686059849</v>
          </cell>
        </row>
        <row r="2391">
          <cell r="A2391" t="str">
            <v>50-100000147</v>
          </cell>
          <cell r="B2391" t="str">
            <v>Chateau Potatoes</v>
          </cell>
          <cell r="C2391" t="str">
            <v>KG</v>
          </cell>
          <cell r="D2391">
            <v>1.3588149999999999</v>
          </cell>
        </row>
        <row r="2392">
          <cell r="A2392" t="str">
            <v>50-100000148</v>
          </cell>
          <cell r="B2392" t="str">
            <v>Lemon &amp; Herb Butter</v>
          </cell>
          <cell r="C2392" t="str">
            <v>KG</v>
          </cell>
          <cell r="D2392">
            <v>8.2739271396396408</v>
          </cell>
        </row>
        <row r="2393">
          <cell r="A2393" t="str">
            <v>50-100000149</v>
          </cell>
          <cell r="B2393" t="str">
            <v>Charred Red Pepper Salsa</v>
          </cell>
          <cell r="C2393" t="str">
            <v>KG</v>
          </cell>
          <cell r="D2393">
            <v>3.3826281088546537</v>
          </cell>
        </row>
        <row r="2394">
          <cell r="A2394" t="str">
            <v>50-100000150</v>
          </cell>
          <cell r="B2394" t="str">
            <v>Beef Stock</v>
          </cell>
          <cell r="C2394" t="str">
            <v>LT</v>
          </cell>
          <cell r="D2394">
            <v>1.2395934817245053</v>
          </cell>
        </row>
        <row r="2395">
          <cell r="A2395" t="str">
            <v>50-100000151</v>
          </cell>
          <cell r="B2395" t="str">
            <v>Spiked Red Pepper Coulis</v>
          </cell>
          <cell r="C2395" t="str">
            <v>LT</v>
          </cell>
          <cell r="D2395">
            <v>2.4710485326605096</v>
          </cell>
        </row>
        <row r="2396">
          <cell r="A2396" t="str">
            <v>50-100000152</v>
          </cell>
          <cell r="B2396" t="str">
            <v>Chive Oil</v>
          </cell>
          <cell r="C2396" t="str">
            <v>LT</v>
          </cell>
          <cell r="D2396">
            <v>7.5109500000000002</v>
          </cell>
        </row>
        <row r="2397">
          <cell r="A2397" t="str">
            <v>50-100000153</v>
          </cell>
          <cell r="B2397" t="str">
            <v>Sugar-Free Strawberry Sauce</v>
          </cell>
          <cell r="C2397" t="str">
            <v>LT</v>
          </cell>
          <cell r="D2397">
            <v>2.5768249999999999</v>
          </cell>
        </row>
        <row r="2398">
          <cell r="A2398" t="str">
            <v>50-100000154</v>
          </cell>
          <cell r="B2398" t="str">
            <v>Truffled Mashed Potatoes</v>
          </cell>
          <cell r="C2398" t="str">
            <v>KG</v>
          </cell>
          <cell r="D2398">
            <v>6.5107916666666661</v>
          </cell>
        </row>
        <row r="2399">
          <cell r="A2399" t="str">
            <v>50-100000156</v>
          </cell>
          <cell r="B2399" t="str">
            <v>Marinated Black Olives in Orange</v>
          </cell>
          <cell r="C2399" t="str">
            <v>SV</v>
          </cell>
          <cell r="D2399">
            <v>0.87581743243243237</v>
          </cell>
        </row>
        <row r="2400">
          <cell r="A2400" t="str">
            <v>50-100000157</v>
          </cell>
          <cell r="B2400" t="str">
            <v>Roasted Garlic Puree</v>
          </cell>
          <cell r="C2400" t="str">
            <v>KG</v>
          </cell>
          <cell r="D2400">
            <v>6.49</v>
          </cell>
        </row>
        <row r="2401">
          <cell r="A2401" t="str">
            <v>50-100000158</v>
          </cell>
          <cell r="B2401" t="str">
            <v>Artichoke Compound</v>
          </cell>
          <cell r="C2401" t="str">
            <v>KG</v>
          </cell>
          <cell r="D2401">
            <v>6.185244785696792</v>
          </cell>
        </row>
        <row r="2402">
          <cell r="A2402" t="str">
            <v>50-100000159</v>
          </cell>
          <cell r="B2402" t="str">
            <v>Old Bay Seasoning Mix</v>
          </cell>
          <cell r="C2402" t="str">
            <v>KG</v>
          </cell>
          <cell r="D2402">
            <v>1.0044849999999999E-2</v>
          </cell>
        </row>
        <row r="2403">
          <cell r="A2403" t="str">
            <v>50-100000161</v>
          </cell>
          <cell r="B2403" t="str">
            <v>Provencale Tomato</v>
          </cell>
          <cell r="C2403" t="str">
            <v>SV</v>
          </cell>
          <cell r="D2403">
            <v>0.22266425675675677</v>
          </cell>
        </row>
        <row r="2404">
          <cell r="A2404" t="str">
            <v>50-100000162</v>
          </cell>
          <cell r="B2404" t="str">
            <v>Almond Croquette Potatoes</v>
          </cell>
          <cell r="C2404" t="str">
            <v>SV</v>
          </cell>
          <cell r="D2404">
            <v>0.37410033333333337</v>
          </cell>
        </row>
        <row r="2405">
          <cell r="A2405" t="str">
            <v>50-100000163</v>
          </cell>
          <cell r="B2405" t="str">
            <v>Duck Stock</v>
          </cell>
          <cell r="C2405" t="str">
            <v>LT</v>
          </cell>
          <cell r="D2405">
            <v>0.28322984468007889</v>
          </cell>
        </row>
        <row r="2406">
          <cell r="A2406" t="str">
            <v>50-100000164</v>
          </cell>
          <cell r="B2406" t="str">
            <v>Potato Cakes (Macaire)</v>
          </cell>
          <cell r="C2406" t="str">
            <v>KG</v>
          </cell>
          <cell r="D2406">
            <v>0.93259833333333353</v>
          </cell>
        </row>
        <row r="2407">
          <cell r="A2407" t="str">
            <v>50-100000165</v>
          </cell>
          <cell r="B2407" t="str">
            <v>Sachet d'Epices</v>
          </cell>
          <cell r="C2407" t="str">
            <v>EA</v>
          </cell>
          <cell r="D2407">
            <v>1.3192600000000003</v>
          </cell>
        </row>
        <row r="2408">
          <cell r="A2408" t="str">
            <v>50-100000166</v>
          </cell>
          <cell r="B2408" t="str">
            <v>Pate a Choux Dough</v>
          </cell>
          <cell r="C2408" t="str">
            <v>KG</v>
          </cell>
          <cell r="D2408">
            <v>2.7634777777777777</v>
          </cell>
        </row>
        <row r="2409">
          <cell r="A2409" t="str">
            <v>50-100000167</v>
          </cell>
          <cell r="B2409" t="str">
            <v>Pilaf Rice</v>
          </cell>
          <cell r="C2409" t="str">
            <v>KG</v>
          </cell>
          <cell r="D2409">
            <v>0.7151184509572881</v>
          </cell>
        </row>
        <row r="2410">
          <cell r="A2410" t="str">
            <v>50-100000168</v>
          </cell>
          <cell r="B2410" t="str">
            <v>Curry Sauce</v>
          </cell>
          <cell r="C2410" t="str">
            <v>LT</v>
          </cell>
          <cell r="D2410">
            <v>1.8558939380659143</v>
          </cell>
        </row>
        <row r="2411">
          <cell r="A2411" t="str">
            <v>50-100000171</v>
          </cell>
          <cell r="B2411" t="str">
            <v>Mushroom Gravy</v>
          </cell>
          <cell r="C2411" t="str">
            <v>LT</v>
          </cell>
          <cell r="D2411">
            <v>2.9464815457733247</v>
          </cell>
        </row>
        <row r="2412">
          <cell r="A2412" t="str">
            <v>50-100000176</v>
          </cell>
          <cell r="B2412" t="str">
            <v>Pie Dough, Basic</v>
          </cell>
          <cell r="C2412" t="str">
            <v>KG</v>
          </cell>
          <cell r="D2412">
            <v>0.94893160664911658</v>
          </cell>
        </row>
        <row r="2413">
          <cell r="A2413" t="str">
            <v>50-100000178</v>
          </cell>
          <cell r="B2413" t="str">
            <v>Cihimichurri Sauce</v>
          </cell>
          <cell r="C2413" t="str">
            <v>KG</v>
          </cell>
          <cell r="D2413">
            <v>5.0176407399205436</v>
          </cell>
        </row>
        <row r="2414">
          <cell r="A2414" t="str">
            <v>50-100000179</v>
          </cell>
          <cell r="B2414" t="str">
            <v>Turned Cararots</v>
          </cell>
          <cell r="C2414" t="str">
            <v>KG</v>
          </cell>
          <cell r="D2414">
            <v>1.258</v>
          </cell>
        </row>
        <row r="2415">
          <cell r="A2415" t="str">
            <v>50-100000180</v>
          </cell>
          <cell r="B2415" t="str">
            <v>Sugar Free Raspberry Sauce</v>
          </cell>
          <cell r="C2415" t="str">
            <v>LT</v>
          </cell>
          <cell r="D2415">
            <v>5.6186249999999998</v>
          </cell>
        </row>
        <row r="2416">
          <cell r="A2416" t="str">
            <v>50-100000181</v>
          </cell>
          <cell r="B2416" t="str">
            <v>Sugar Free Mango Sauce</v>
          </cell>
          <cell r="C2416" t="str">
            <v>LT</v>
          </cell>
          <cell r="D2416">
            <v>9.4568166666666684</v>
          </cell>
        </row>
        <row r="2417">
          <cell r="A2417" t="str">
            <v>50-100000183</v>
          </cell>
          <cell r="B2417" t="str">
            <v>Yogurt Raita</v>
          </cell>
          <cell r="C2417" t="str">
            <v>KG</v>
          </cell>
          <cell r="D2417">
            <v>1.9839749999999998</v>
          </cell>
        </row>
        <row r="2418">
          <cell r="A2418" t="str">
            <v>50-100000185</v>
          </cell>
          <cell r="B2418" t="str">
            <v>Clove-Scented Basmati Rice</v>
          </cell>
          <cell r="C2418" t="str">
            <v>KG</v>
          </cell>
          <cell r="D2418">
            <v>2.0081321411487458</v>
          </cell>
        </row>
        <row r="2419">
          <cell r="A2419" t="str">
            <v>50-100000186</v>
          </cell>
          <cell r="B2419" t="str">
            <v>Polenta Cakes</v>
          </cell>
          <cell r="C2419" t="str">
            <v>EA</v>
          </cell>
          <cell r="D2419">
            <v>0.15120010681055912</v>
          </cell>
        </row>
        <row r="2420">
          <cell r="A2420" t="str">
            <v>50-100000187</v>
          </cell>
          <cell r="B2420" t="str">
            <v>Blueberry Sauce</v>
          </cell>
          <cell r="C2420" t="str">
            <v>LT</v>
          </cell>
          <cell r="D2420">
            <v>4.8858000000000006</v>
          </cell>
        </row>
        <row r="2421">
          <cell r="A2421" t="str">
            <v>50-100000188</v>
          </cell>
          <cell r="B2421" t="str">
            <v>Yorkshire Pudding</v>
          </cell>
          <cell r="C2421" t="str">
            <v>EA</v>
          </cell>
          <cell r="D2421">
            <v>0.11098395833333334</v>
          </cell>
        </row>
        <row r="2422">
          <cell r="A2422" t="str">
            <v>50-100000189</v>
          </cell>
          <cell r="B2422" t="str">
            <v>Glazed Carrots</v>
          </cell>
          <cell r="C2422" t="str">
            <v>KG</v>
          </cell>
          <cell r="D2422">
            <v>1.1779899999999999</v>
          </cell>
        </row>
        <row r="2423">
          <cell r="A2423" t="str">
            <v>50-100000190</v>
          </cell>
          <cell r="B2423" t="str">
            <v>Roasted Potatoes</v>
          </cell>
          <cell r="C2423" t="str">
            <v>KG</v>
          </cell>
          <cell r="D2423">
            <v>1.3340399999999999</v>
          </cell>
        </row>
        <row r="2424">
          <cell r="A2424" t="str">
            <v>50-100000191</v>
          </cell>
          <cell r="B2424" t="str">
            <v>Arugula Puree</v>
          </cell>
          <cell r="C2424" t="str">
            <v>LT</v>
          </cell>
          <cell r="D2424">
            <v>11.891750000000002</v>
          </cell>
        </row>
        <row r="2425">
          <cell r="A2425" t="str">
            <v>50-100000193</v>
          </cell>
          <cell r="B2425" t="str">
            <v>Tomato Oil</v>
          </cell>
          <cell r="C2425" t="str">
            <v>LT</v>
          </cell>
          <cell r="D2425">
            <v>5.1738827885027892</v>
          </cell>
        </row>
        <row r="2426">
          <cell r="A2426" t="str">
            <v>50-100000195</v>
          </cell>
          <cell r="B2426" t="str">
            <v>Maltaise Orange Hollandaise Sauce</v>
          </cell>
          <cell r="C2426" t="str">
            <v>LT</v>
          </cell>
          <cell r="D2426">
            <v>6.5040674999999997</v>
          </cell>
        </row>
        <row r="2427">
          <cell r="A2427" t="str">
            <v>50-100000196</v>
          </cell>
          <cell r="B2427" t="str">
            <v>Special Fried Rice</v>
          </cell>
          <cell r="C2427" t="str">
            <v>KG</v>
          </cell>
          <cell r="D2427">
            <v>2.080271080765034</v>
          </cell>
        </row>
        <row r="2428">
          <cell r="A2428" t="str">
            <v>50-100000197</v>
          </cell>
          <cell r="B2428" t="str">
            <v>Garlic Mashed Potatoes</v>
          </cell>
          <cell r="C2428" t="str">
            <v>KG</v>
          </cell>
          <cell r="D2428">
            <v>1.4610866666666666</v>
          </cell>
        </row>
        <row r="2429">
          <cell r="A2429" t="str">
            <v>50-100000198</v>
          </cell>
          <cell r="B2429" t="str">
            <v>Mascotte Potatoes</v>
          </cell>
          <cell r="C2429" t="str">
            <v>KG</v>
          </cell>
          <cell r="D2429">
            <v>1.0659400000000001</v>
          </cell>
        </row>
        <row r="2430">
          <cell r="A2430" t="str">
            <v>50-100000201</v>
          </cell>
          <cell r="B2430" t="str">
            <v>Caribbean Spiced Black Beans</v>
          </cell>
          <cell r="C2430" t="str">
            <v>KG</v>
          </cell>
          <cell r="D2430">
            <v>1.376687837837838</v>
          </cell>
        </row>
        <row r="2431">
          <cell r="A2431" t="str">
            <v>50-100000202</v>
          </cell>
          <cell r="B2431" t="str">
            <v>Guacamole</v>
          </cell>
          <cell r="C2431" t="str">
            <v>KG</v>
          </cell>
          <cell r="D2431">
            <v>5.9859550000000006</v>
          </cell>
        </row>
        <row r="2432">
          <cell r="A2432" t="str">
            <v>50-100000203</v>
          </cell>
          <cell r="B2432" t="str">
            <v>Tomato Salsa</v>
          </cell>
          <cell r="C2432" t="str">
            <v>KG</v>
          </cell>
          <cell r="D2432">
            <v>1.5406500000000001</v>
          </cell>
        </row>
        <row r="2433">
          <cell r="A2433" t="str">
            <v>50-100000204</v>
          </cell>
          <cell r="B2433" t="str">
            <v>Strawberry Sauce</v>
          </cell>
          <cell r="C2433" t="str">
            <v>LT</v>
          </cell>
          <cell r="D2433">
            <v>2.4457999999999998</v>
          </cell>
        </row>
        <row r="2434">
          <cell r="A2434" t="str">
            <v>50-100000205</v>
          </cell>
          <cell r="B2434" t="str">
            <v>Red Onion Compote</v>
          </cell>
          <cell r="C2434" t="str">
            <v>KG</v>
          </cell>
          <cell r="D2434">
            <v>1.7219563363363364</v>
          </cell>
        </row>
        <row r="2435">
          <cell r="A2435" t="str">
            <v>50-100000206</v>
          </cell>
          <cell r="B2435" t="str">
            <v>Shallot Vinaigrette</v>
          </cell>
          <cell r="C2435" t="str">
            <v>LT</v>
          </cell>
          <cell r="D2435">
            <v>4.7730000000000006</v>
          </cell>
        </row>
        <row r="2436">
          <cell r="A2436" t="str">
            <v>50-100000207</v>
          </cell>
          <cell r="B2436" t="str">
            <v>Eggplant &amp; Zucchini Ratatouille</v>
          </cell>
          <cell r="C2436" t="str">
            <v>KG</v>
          </cell>
          <cell r="D2436">
            <v>2.1317826174388674</v>
          </cell>
        </row>
        <row r="2437">
          <cell r="A2437" t="str">
            <v>50-100000208</v>
          </cell>
          <cell r="B2437" t="str">
            <v>Mushroom Stock</v>
          </cell>
          <cell r="C2437" t="str">
            <v>LT</v>
          </cell>
          <cell r="D2437">
            <v>1.5592133333333333</v>
          </cell>
        </row>
        <row r="2438">
          <cell r="A2438" t="str">
            <v>50-100000209</v>
          </cell>
          <cell r="B2438" t="str">
            <v>Shortbread Cookies</v>
          </cell>
          <cell r="C2438" t="str">
            <v>EA</v>
          </cell>
          <cell r="D2438">
            <v>6.95905E-2</v>
          </cell>
        </row>
        <row r="2439">
          <cell r="A2439" t="str">
            <v>50-100000210</v>
          </cell>
          <cell r="B2439" t="str">
            <v>Garlic Confit</v>
          </cell>
          <cell r="C2439" t="str">
            <v>KG</v>
          </cell>
          <cell r="D2439">
            <v>7.4611178378378371</v>
          </cell>
        </row>
        <row r="2440">
          <cell r="A2440" t="str">
            <v>50-100000211</v>
          </cell>
          <cell r="B2440" t="str">
            <v>French Bean &amp; Bacon Bundles</v>
          </cell>
          <cell r="C2440" t="str">
            <v>EA</v>
          </cell>
          <cell r="D2440">
            <v>0.31237000000000004</v>
          </cell>
        </row>
        <row r="2441">
          <cell r="A2441" t="str">
            <v>50-100000212</v>
          </cell>
          <cell r="B2441" t="str">
            <v>Spinach Flan</v>
          </cell>
          <cell r="C2441" t="str">
            <v>EA</v>
          </cell>
          <cell r="D2441">
            <v>0.46992614999999999</v>
          </cell>
        </row>
        <row r="2442">
          <cell r="A2442" t="str">
            <v>50-100000213</v>
          </cell>
          <cell r="B2442" t="str">
            <v>Duchesse Potatoes</v>
          </cell>
          <cell r="C2442" t="str">
            <v>KG</v>
          </cell>
          <cell r="D2442">
            <v>1.1679433333333331</v>
          </cell>
        </row>
        <row r="2443">
          <cell r="A2443" t="str">
            <v>50-100000214</v>
          </cell>
          <cell r="B2443" t="str">
            <v>Crepes</v>
          </cell>
          <cell r="C2443" t="str">
            <v>EA</v>
          </cell>
          <cell r="D2443">
            <v>0.14183333333333337</v>
          </cell>
        </row>
        <row r="2444">
          <cell r="A2444" t="str">
            <v>50-100000216</v>
          </cell>
          <cell r="B2444" t="str">
            <v>Spicy Tomato Sauce</v>
          </cell>
          <cell r="C2444" t="str">
            <v>LT</v>
          </cell>
          <cell r="D2444">
            <v>3.0079045588235296</v>
          </cell>
        </row>
        <row r="2445">
          <cell r="A2445" t="str">
            <v>50-100000221</v>
          </cell>
          <cell r="B2445" t="str">
            <v>Citrus Vinaigrette</v>
          </cell>
          <cell r="C2445" t="str">
            <v>LT</v>
          </cell>
          <cell r="D2445">
            <v>3.6002888888888891</v>
          </cell>
        </row>
        <row r="2446">
          <cell r="A2446" t="str">
            <v>50-100000224</v>
          </cell>
          <cell r="B2446" t="str">
            <v>Red Chili Sauce for Tempura</v>
          </cell>
          <cell r="C2446" t="str">
            <v>LT</v>
          </cell>
          <cell r="D2446">
            <v>2.8258300348444636</v>
          </cell>
        </row>
        <row r="2447">
          <cell r="A2447" t="str">
            <v>50-100000225</v>
          </cell>
          <cell r="B2447" t="str">
            <v>Chocolate Madeleines</v>
          </cell>
          <cell r="C2447" t="str">
            <v>EA</v>
          </cell>
          <cell r="D2447">
            <v>7.5208199999999989E-2</v>
          </cell>
        </row>
        <row r="2448">
          <cell r="A2448" t="str">
            <v>50-100000227</v>
          </cell>
          <cell r="B2448" t="str">
            <v>Benny Potatoes</v>
          </cell>
          <cell r="C2448" t="str">
            <v>KG</v>
          </cell>
          <cell r="D2448">
            <v>5.9789477272727254</v>
          </cell>
        </row>
        <row r="2449">
          <cell r="A2449" t="str">
            <v>50-100000231</v>
          </cell>
          <cell r="B2449" t="str">
            <v>Ginger-Lime Beurre Blanc</v>
          </cell>
          <cell r="C2449" t="str">
            <v>LT</v>
          </cell>
          <cell r="D2449">
            <v>3.9690799999999999</v>
          </cell>
        </row>
        <row r="2450">
          <cell r="A2450" t="str">
            <v>50-100000232</v>
          </cell>
          <cell r="B2450" t="str">
            <v>BBQ Sauce</v>
          </cell>
          <cell r="C2450" t="str">
            <v>LT</v>
          </cell>
          <cell r="D2450">
            <v>2.8580526575673866</v>
          </cell>
        </row>
        <row r="2451">
          <cell r="A2451" t="str">
            <v>50-100000233</v>
          </cell>
          <cell r="B2451" t="str">
            <v>Tobacco Onion Rings</v>
          </cell>
          <cell r="C2451" t="str">
            <v>KG</v>
          </cell>
          <cell r="D2451">
            <v>1.8007799999999996</v>
          </cell>
        </row>
        <row r="2452">
          <cell r="A2452" t="str">
            <v>50-100000235</v>
          </cell>
          <cell r="B2452" t="str">
            <v>Almond Florentine</v>
          </cell>
          <cell r="C2452" t="str">
            <v>KG</v>
          </cell>
          <cell r="D2452">
            <v>7.0072727272727269</v>
          </cell>
        </row>
        <row r="2453">
          <cell r="A2453" t="str">
            <v>50-100000235</v>
          </cell>
          <cell r="B2453" t="str">
            <v>SF Vanilla Anglaise</v>
          </cell>
          <cell r="C2453" t="str">
            <v>LT</v>
          </cell>
          <cell r="D2453">
            <v>3.8899900000000001</v>
          </cell>
        </row>
        <row r="2454">
          <cell r="A2454" t="str">
            <v>50-100000237</v>
          </cell>
          <cell r="B2454" t="str">
            <v>Newburg Sauce</v>
          </cell>
          <cell r="C2454" t="str">
            <v>LT</v>
          </cell>
          <cell r="D2454">
            <v>5.700375868732424</v>
          </cell>
        </row>
        <row r="2455">
          <cell r="A2455" t="str">
            <v>50-100000238</v>
          </cell>
          <cell r="B2455" t="str">
            <v>Tahini Dressing</v>
          </cell>
          <cell r="C2455" t="str">
            <v>LT</v>
          </cell>
          <cell r="D2455">
            <v>4.1408085744301362</v>
          </cell>
        </row>
        <row r="2456">
          <cell r="A2456" t="str">
            <v>50-100000239</v>
          </cell>
          <cell r="B2456" t="str">
            <v>Sauce Verte</v>
          </cell>
          <cell r="C2456" t="str">
            <v>LT</v>
          </cell>
          <cell r="D2456">
            <v>3.010608</v>
          </cell>
        </row>
        <row r="2457">
          <cell r="A2457" t="str">
            <v>50-100000240</v>
          </cell>
          <cell r="B2457" t="str">
            <v>Tomato Fumet</v>
          </cell>
          <cell r="C2457" t="str">
            <v>LT</v>
          </cell>
          <cell r="D2457">
            <v>1.8215932119453317</v>
          </cell>
        </row>
        <row r="2458">
          <cell r="A2458" t="str">
            <v>50-100000243</v>
          </cell>
          <cell r="B2458" t="str">
            <v>Tandoori Marinade</v>
          </cell>
          <cell r="C2458" t="str">
            <v>KG</v>
          </cell>
          <cell r="D2458">
            <v>2.9686597862391446</v>
          </cell>
        </row>
        <row r="2459">
          <cell r="A2459" t="str">
            <v>50-100000244</v>
          </cell>
          <cell r="B2459" t="str">
            <v>Cream Potatoes</v>
          </cell>
          <cell r="C2459" t="str">
            <v>KG</v>
          </cell>
          <cell r="D2459">
            <v>1.1374600000000001</v>
          </cell>
        </row>
        <row r="2460">
          <cell r="A2460" t="str">
            <v>50-100000245</v>
          </cell>
          <cell r="B2460" t="str">
            <v>Beurre Blanc</v>
          </cell>
          <cell r="C2460" t="str">
            <v>LT</v>
          </cell>
          <cell r="D2460">
            <v>3.9950799999999997</v>
          </cell>
        </row>
        <row r="2461">
          <cell r="A2461" t="str">
            <v>50-100000248</v>
          </cell>
          <cell r="B2461" t="str">
            <v>Thai Hot &amp; Sour Sauce</v>
          </cell>
          <cell r="C2461" t="str">
            <v>LT</v>
          </cell>
          <cell r="D2461">
            <v>1.0888571428571427</v>
          </cell>
        </row>
        <row r="2462">
          <cell r="A2462" t="str">
            <v>50-100000249</v>
          </cell>
          <cell r="B2462" t="str">
            <v>Potato-Onion Cake</v>
          </cell>
          <cell r="C2462" t="str">
            <v>KG</v>
          </cell>
          <cell r="D2462">
            <v>1.3046000000000002</v>
          </cell>
        </row>
        <row r="2463">
          <cell r="A2463" t="str">
            <v>50-100000252</v>
          </cell>
          <cell r="B2463" t="str">
            <v>Bacon Lardons</v>
          </cell>
          <cell r="C2463" t="str">
            <v>KG</v>
          </cell>
          <cell r="D2463">
            <v>10.692000000000002</v>
          </cell>
        </row>
        <row r="2464">
          <cell r="A2464" t="str">
            <v>50-100000253</v>
          </cell>
          <cell r="B2464" t="str">
            <v>Parsley Tarragon Butter</v>
          </cell>
          <cell r="C2464" t="str">
            <v>KG</v>
          </cell>
          <cell r="D2464">
            <v>4.3879783783783779</v>
          </cell>
        </row>
        <row r="2465">
          <cell r="A2465" t="str">
            <v>50-100000254</v>
          </cell>
          <cell r="B2465" t="str">
            <v>Chili, Cilantro and Lime Butter Sauce</v>
          </cell>
          <cell r="C2465" t="str">
            <v>LT</v>
          </cell>
          <cell r="D2465">
            <v>4.1178299999999997</v>
          </cell>
        </row>
        <row r="2466">
          <cell r="A2466" t="str">
            <v>50-100000255</v>
          </cell>
          <cell r="B2466" t="str">
            <v>Hamburger Patties</v>
          </cell>
          <cell r="C2466" t="str">
            <v>KG</v>
          </cell>
          <cell r="D2466">
            <v>4.3509800000000007</v>
          </cell>
        </row>
        <row r="2467">
          <cell r="A2467" t="str">
            <v>50-100000256</v>
          </cell>
          <cell r="B2467" t="str">
            <v>Croquette Potatoes</v>
          </cell>
          <cell r="C2467" t="str">
            <v>SV</v>
          </cell>
          <cell r="D2467">
            <v>0.27744033333333334</v>
          </cell>
        </row>
        <row r="2468">
          <cell r="A2468" t="str">
            <v>50-100000257</v>
          </cell>
          <cell r="B2468" t="str">
            <v>Café de Paris Butter</v>
          </cell>
          <cell r="C2468" t="str">
            <v>KG</v>
          </cell>
          <cell r="D2468">
            <v>4.5127074157490821</v>
          </cell>
        </row>
        <row r="2469">
          <cell r="A2469" t="str">
            <v>50-100000258</v>
          </cell>
          <cell r="B2469" t="str">
            <v>Turkey Jus</v>
          </cell>
          <cell r="C2469" t="str">
            <v>LT</v>
          </cell>
          <cell r="D2469">
            <v>0.83718695908770624</v>
          </cell>
        </row>
        <row r="2470">
          <cell r="A2470" t="str">
            <v>50-100000259</v>
          </cell>
          <cell r="B2470" t="str">
            <v>Apple Raisin Stuffing</v>
          </cell>
          <cell r="C2470" t="str">
            <v>KG</v>
          </cell>
          <cell r="D2470">
            <v>2.9392000000000005</v>
          </cell>
        </row>
        <row r="2471">
          <cell r="A2471" t="str">
            <v>50-100000260</v>
          </cell>
          <cell r="B2471" t="str">
            <v>Coleslaw</v>
          </cell>
          <cell r="C2471" t="str">
            <v>SV</v>
          </cell>
          <cell r="D2471">
            <v>0.122906</v>
          </cell>
        </row>
        <row r="2472">
          <cell r="A2472" t="str">
            <v>50-100000261</v>
          </cell>
          <cell r="B2472" t="str">
            <v>Cranberry Relish</v>
          </cell>
          <cell r="C2472" t="str">
            <v>KG</v>
          </cell>
          <cell r="D2472">
            <v>4.0636666666666663</v>
          </cell>
        </row>
        <row r="2473">
          <cell r="A2473" t="str">
            <v>50-100000262</v>
          </cell>
          <cell r="B2473" t="str">
            <v>Corn Bread</v>
          </cell>
          <cell r="C2473" t="str">
            <v>SV</v>
          </cell>
          <cell r="D2473">
            <v>3.0276000000000004E-2</v>
          </cell>
        </row>
        <row r="2474">
          <cell r="A2474" t="str">
            <v>50-100000263</v>
          </cell>
          <cell r="B2474" t="str">
            <v>Basmati Rice</v>
          </cell>
          <cell r="C2474" t="str">
            <v>KG</v>
          </cell>
          <cell r="D2474">
            <v>0.16385000000000002</v>
          </cell>
        </row>
        <row r="2475">
          <cell r="A2475" t="str">
            <v>50-100000344</v>
          </cell>
          <cell r="B2475" t="str">
            <v>Beef Broth</v>
          </cell>
          <cell r="C2475" t="str">
            <v>LT</v>
          </cell>
          <cell r="D2475">
            <v>3.4133566666666666</v>
          </cell>
        </row>
        <row r="2476">
          <cell r="A2476" t="str">
            <v>50-100000345</v>
          </cell>
          <cell r="B2476" t="str">
            <v>Beef Jus</v>
          </cell>
          <cell r="C2476" t="str">
            <v>LT</v>
          </cell>
          <cell r="D2476">
            <v>1.6170983375803611</v>
          </cell>
        </row>
        <row r="2477">
          <cell r="A2477" t="str">
            <v>50-100000346</v>
          </cell>
          <cell r="B2477" t="str">
            <v>Capon Broth</v>
          </cell>
          <cell r="C2477" t="str">
            <v>LT</v>
          </cell>
          <cell r="D2477">
            <v>0.68213679999999999</v>
          </cell>
        </row>
        <row r="2478">
          <cell r="A2478" t="str">
            <v>50-100000348</v>
          </cell>
          <cell r="B2478" t="str">
            <v>Brioche Bread</v>
          </cell>
          <cell r="C2478" t="str">
            <v>KG</v>
          </cell>
          <cell r="D2478">
            <v>1.498183572216097</v>
          </cell>
        </row>
        <row r="2479">
          <cell r="A2479" t="str">
            <v>50-100000349</v>
          </cell>
          <cell r="B2479" t="str">
            <v>Pumpkin Quenelles</v>
          </cell>
          <cell r="C2479" t="str">
            <v>KG</v>
          </cell>
          <cell r="D2479">
            <v>1.5013574042792794</v>
          </cell>
        </row>
        <row r="2480">
          <cell r="A2480" t="str">
            <v>50-100000353</v>
          </cell>
          <cell r="B2480" t="str">
            <v>Marinara Sauce</v>
          </cell>
          <cell r="C2480" t="str">
            <v>SV</v>
          </cell>
          <cell r="D2480">
            <v>0.13963159999999999</v>
          </cell>
        </row>
        <row r="2481">
          <cell r="A2481" t="str">
            <v>50-100000500</v>
          </cell>
          <cell r="B2481" t="str">
            <v>Lemon Mustard Dill Vinaigrette</v>
          </cell>
          <cell r="C2481" t="str">
            <v>LT</v>
          </cell>
          <cell r="D2481">
            <v>5.2427856249999998</v>
          </cell>
        </row>
        <row r="2482">
          <cell r="A2482" t="str">
            <v>50-100000501</v>
          </cell>
          <cell r="B2482" t="str">
            <v>Cucumber Tartar</v>
          </cell>
          <cell r="C2482" t="str">
            <v>SV</v>
          </cell>
          <cell r="D2482">
            <v>0.32369999999999999</v>
          </cell>
        </row>
        <row r="2483">
          <cell r="A2483" t="str">
            <v>50-100000504</v>
          </cell>
          <cell r="B2483" t="str">
            <v>Egg Salad</v>
          </cell>
          <cell r="C2483" t="str">
            <v>SV</v>
          </cell>
          <cell r="D2483">
            <v>0.18001459635416667</v>
          </cell>
        </row>
        <row r="2484">
          <cell r="A2484" t="str">
            <v>50-100000505</v>
          </cell>
          <cell r="B2484" t="str">
            <v>Honey Mustard Sweet Sauce</v>
          </cell>
          <cell r="C2484" t="str">
            <v>LT</v>
          </cell>
          <cell r="D2484">
            <v>5.1647281249999999</v>
          </cell>
        </row>
        <row r="2485">
          <cell r="A2485" t="str">
            <v>50-100000506</v>
          </cell>
          <cell r="B2485" t="str">
            <v>Pheasant Stock</v>
          </cell>
          <cell r="C2485" t="str">
            <v>LT</v>
          </cell>
          <cell r="D2485">
            <v>0.18016267643593198</v>
          </cell>
        </row>
        <row r="2486">
          <cell r="A2486" t="str">
            <v>50-100000507</v>
          </cell>
          <cell r="B2486" t="str">
            <v>White Wine Cream Sauce</v>
          </cell>
          <cell r="C2486" t="str">
            <v>LT</v>
          </cell>
          <cell r="D2486">
            <v>1.2249574999999999</v>
          </cell>
        </row>
        <row r="2487">
          <cell r="A2487" t="str">
            <v>50-100000508</v>
          </cell>
          <cell r="B2487" t="str">
            <v>Puff Pastry Fleuron Crescents</v>
          </cell>
          <cell r="C2487" t="str">
            <v>EA</v>
          </cell>
          <cell r="D2487">
            <v>9.2019133333333322E-2</v>
          </cell>
        </row>
        <row r="2488">
          <cell r="A2488" t="str">
            <v>50-100000509</v>
          </cell>
          <cell r="B2488" t="str">
            <v>Veal Jus</v>
          </cell>
          <cell r="C2488" t="str">
            <v>LT</v>
          </cell>
          <cell r="D2488">
            <v>1.4990171483911721</v>
          </cell>
        </row>
        <row r="2489">
          <cell r="A2489" t="str">
            <v>50-100000510</v>
          </cell>
          <cell r="B2489" t="str">
            <v>Chocolate Brownies</v>
          </cell>
          <cell r="C2489" t="str">
            <v>EA</v>
          </cell>
          <cell r="D2489">
            <v>0.40052251999999994</v>
          </cell>
        </row>
        <row r="2490">
          <cell r="A2490" t="str">
            <v>50-100000511</v>
          </cell>
          <cell r="B2490" t="str">
            <v>Chocolate Ganache</v>
          </cell>
          <cell r="C2490" t="str">
            <v>LT</v>
          </cell>
          <cell r="D2490">
            <v>3.9828448202959827</v>
          </cell>
        </row>
        <row r="2491">
          <cell r="A2491" t="str">
            <v>50-100000512</v>
          </cell>
          <cell r="B2491" t="str">
            <v xml:space="preserve">Makahani Sauce </v>
          </cell>
          <cell r="C2491" t="str">
            <v>KG</v>
          </cell>
          <cell r="D2491">
            <v>0.89905273368430083</v>
          </cell>
        </row>
        <row r="2492">
          <cell r="A2492" t="str">
            <v>50-100000513</v>
          </cell>
          <cell r="B2492" t="str">
            <v>Butter Cream</v>
          </cell>
          <cell r="C2492" t="str">
            <v>KG</v>
          </cell>
          <cell r="D2492">
            <v>2.9000185122093378E-2</v>
          </cell>
        </row>
        <row r="2493">
          <cell r="A2493" t="str">
            <v>50-100000514</v>
          </cell>
          <cell r="B2493" t="str">
            <v>Crab Stock</v>
          </cell>
          <cell r="C2493" t="str">
            <v>LT</v>
          </cell>
          <cell r="D2493">
            <v>5.1400080104258778</v>
          </cell>
        </row>
        <row r="2494">
          <cell r="A2494" t="str">
            <v>50-100000515</v>
          </cell>
          <cell r="B2494" t="str">
            <v>Saffron Consomme</v>
          </cell>
          <cell r="C2494" t="str">
            <v>LT</v>
          </cell>
          <cell r="D2494">
            <v>2.3094993748634782</v>
          </cell>
        </row>
        <row r="2495">
          <cell r="A2495" t="str">
            <v>50-100000516</v>
          </cell>
          <cell r="B2495" t="str">
            <v>Potato Gratin</v>
          </cell>
          <cell r="C2495" t="str">
            <v>SV</v>
          </cell>
          <cell r="D2495">
            <v>0.25049013563656158</v>
          </cell>
        </row>
        <row r="2496">
          <cell r="A2496" t="str">
            <v>50-100000517</v>
          </cell>
          <cell r="B2496" t="str">
            <v>Vichy Carrots</v>
          </cell>
          <cell r="C2496" t="str">
            <v>SV</v>
          </cell>
          <cell r="D2496">
            <v>8.5474003302221727E-2</v>
          </cell>
        </row>
        <row r="2497">
          <cell r="A2497" t="str">
            <v>50-100000518</v>
          </cell>
          <cell r="B2497" t="str">
            <v>Country Chicken Gravy</v>
          </cell>
          <cell r="C2497" t="str">
            <v>LT</v>
          </cell>
        </row>
        <row r="2498">
          <cell r="A2498" t="str">
            <v>50-100000519</v>
          </cell>
          <cell r="B2498" t="str">
            <v>Lamb Stock</v>
          </cell>
          <cell r="C2498" t="str">
            <v>LT</v>
          </cell>
          <cell r="D2498">
            <v>1.706073399358093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activeCell="G49" sqref="G49"/>
    </sheetView>
  </sheetViews>
  <sheetFormatPr defaultRowHeight="15" x14ac:dyDescent="0.25"/>
  <cols>
    <col min="1" max="1" width="10.5703125" style="101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6" customWidth="1"/>
    <col min="11" max="11" width="8.5703125" style="43" customWidth="1"/>
  </cols>
  <sheetData>
    <row r="1" spans="1:12" s="3" customFormat="1" ht="16.5" customHeight="1" x14ac:dyDescent="0.25">
      <c r="A1" s="103" t="s">
        <v>14</v>
      </c>
      <c r="B1" s="8" t="s">
        <v>58</v>
      </c>
      <c r="C1" s="36"/>
      <c r="D1" s="8"/>
      <c r="E1" s="10"/>
      <c r="F1" s="11"/>
      <c r="G1" s="52"/>
      <c r="H1" s="53"/>
      <c r="I1" s="53"/>
      <c r="J1" s="54"/>
      <c r="K1" s="9"/>
      <c r="L1" s="47" t="s">
        <v>55</v>
      </c>
    </row>
    <row r="2" spans="1:12" s="3" customFormat="1" ht="16.5" customHeight="1" x14ac:dyDescent="0.25">
      <c r="A2" s="103"/>
      <c r="B2" s="114"/>
      <c r="C2" s="115"/>
      <c r="D2" s="115"/>
      <c r="E2" s="115"/>
      <c r="F2" s="115"/>
      <c r="G2" s="52"/>
      <c r="H2" s="53"/>
      <c r="I2" s="53"/>
      <c r="J2" s="54"/>
      <c r="K2" s="9"/>
      <c r="L2" s="61"/>
    </row>
    <row r="3" spans="1:12" s="2" customFormat="1" ht="16.5" customHeight="1" x14ac:dyDescent="0.25">
      <c r="A3" s="104" t="s">
        <v>54</v>
      </c>
      <c r="B3" s="100" t="s">
        <v>48</v>
      </c>
      <c r="C3" s="90" t="s">
        <v>102</v>
      </c>
      <c r="D3" s="12" t="s">
        <v>103</v>
      </c>
      <c r="E3" s="12"/>
      <c r="F3" s="13"/>
      <c r="G3" s="55"/>
      <c r="H3" s="56"/>
      <c r="I3" s="56"/>
      <c r="J3" s="57"/>
      <c r="K3" s="58"/>
    </row>
    <row r="4" spans="1:12" s="4" customFormat="1" ht="20.25" customHeight="1" x14ac:dyDescent="0.2">
      <c r="A4" s="105" t="s">
        <v>53</v>
      </c>
      <c r="B4" s="100" t="s">
        <v>49</v>
      </c>
      <c r="C4" s="89">
        <v>0.125</v>
      </c>
      <c r="D4" s="83" t="s">
        <v>50</v>
      </c>
      <c r="E4" s="78" t="s">
        <v>40</v>
      </c>
      <c r="F4" s="14"/>
      <c r="G4" s="59"/>
      <c r="H4" s="60"/>
      <c r="I4" s="60"/>
      <c r="J4" s="54"/>
      <c r="K4" s="61"/>
    </row>
    <row r="5" spans="1:12" s="4" customFormat="1" ht="20.25" customHeight="1" thickBot="1" x14ac:dyDescent="0.3">
      <c r="A5" s="106">
        <v>50</v>
      </c>
      <c r="B5" s="78"/>
      <c r="C5" s="88">
        <f>SUM(C4/C7)</f>
        <v>1</v>
      </c>
      <c r="D5" s="80" t="s">
        <v>44</v>
      </c>
      <c r="E5" s="77">
        <f>SUM(H24)</f>
        <v>1.163521482751114</v>
      </c>
      <c r="F5" s="14"/>
      <c r="G5" s="59"/>
      <c r="H5" s="60"/>
      <c r="I5" s="60"/>
      <c r="J5" s="54"/>
      <c r="K5" s="61"/>
    </row>
    <row r="6" spans="1:12" ht="20.25" customHeight="1" thickTop="1" x14ac:dyDescent="0.25">
      <c r="A6" s="107" t="s">
        <v>14</v>
      </c>
      <c r="B6" s="78"/>
      <c r="C6" s="1" t="str">
        <f>IF(ISBLANK(C8),"-",(C4/C8))</f>
        <v>-</v>
      </c>
      <c r="D6" s="87" t="s">
        <v>45</v>
      </c>
      <c r="E6" s="16"/>
      <c r="F6" s="17"/>
      <c r="G6" s="62"/>
      <c r="H6" s="63"/>
      <c r="I6" s="63"/>
      <c r="J6" s="64"/>
      <c r="K6" s="65"/>
    </row>
    <row r="7" spans="1:12" ht="28.5" thickBot="1" x14ac:dyDescent="0.3">
      <c r="A7" s="107"/>
      <c r="B7" s="84" t="s">
        <v>46</v>
      </c>
      <c r="C7" s="85">
        <v>0.125</v>
      </c>
      <c r="D7" s="83" t="s">
        <v>51</v>
      </c>
      <c r="E7" s="78" t="s">
        <v>41</v>
      </c>
      <c r="F7" s="17"/>
      <c r="G7" s="62"/>
      <c r="H7" s="63"/>
      <c r="I7" s="63"/>
      <c r="J7" s="64"/>
      <c r="K7" s="65"/>
    </row>
    <row r="8" spans="1:12" ht="29.25" thickTop="1" thickBot="1" x14ac:dyDescent="0.3">
      <c r="A8" s="108"/>
      <c r="B8" s="86" t="s">
        <v>47</v>
      </c>
      <c r="C8" s="91"/>
      <c r="D8" s="83" t="s">
        <v>52</v>
      </c>
      <c r="E8" s="77" t="str">
        <f>IF(ISBLANK(C8),"-",(H23/C6))</f>
        <v>-</v>
      </c>
      <c r="F8" s="17"/>
      <c r="G8" s="62"/>
      <c r="H8" s="63"/>
      <c r="I8" s="63"/>
      <c r="J8" s="64"/>
      <c r="K8" s="65"/>
    </row>
    <row r="9" spans="1:12" ht="3.75" customHeight="1" thickTop="1" x14ac:dyDescent="0.25">
      <c r="A9" s="108"/>
      <c r="B9" s="18"/>
      <c r="C9" s="18"/>
      <c r="D9" s="18"/>
      <c r="E9" s="19"/>
      <c r="F9" s="17"/>
      <c r="G9" s="62"/>
      <c r="H9" s="63"/>
      <c r="I9" s="63"/>
      <c r="J9" s="64"/>
      <c r="K9" s="65"/>
    </row>
    <row r="10" spans="1:12" x14ac:dyDescent="0.25">
      <c r="A10" s="109"/>
      <c r="B10" s="7" t="s">
        <v>9</v>
      </c>
      <c r="C10" s="28" t="s">
        <v>10</v>
      </c>
      <c r="D10" s="7" t="s">
        <v>11</v>
      </c>
      <c r="F10" s="17"/>
      <c r="G10" s="62"/>
      <c r="H10" s="63"/>
      <c r="I10" s="63"/>
      <c r="J10" s="64"/>
      <c r="K10" s="65"/>
    </row>
    <row r="11" spans="1:12" x14ac:dyDescent="0.25">
      <c r="A11" s="109"/>
      <c r="B11" s="20" t="s">
        <v>12</v>
      </c>
      <c r="C11" s="38" t="s">
        <v>104</v>
      </c>
      <c r="D11" s="21" t="s">
        <v>105</v>
      </c>
      <c r="E11" s="82" t="s">
        <v>42</v>
      </c>
      <c r="F11" s="17"/>
      <c r="G11" s="62"/>
      <c r="H11" s="63"/>
      <c r="I11" s="63"/>
      <c r="J11" s="64"/>
      <c r="K11" s="65"/>
    </row>
    <row r="12" spans="1:12" ht="15.75" thickBot="1" x14ac:dyDescent="0.3">
      <c r="A12" s="109"/>
      <c r="B12" s="20" t="s">
        <v>13</v>
      </c>
      <c r="C12" s="39" t="s">
        <v>59</v>
      </c>
      <c r="D12" s="21" t="s">
        <v>57</v>
      </c>
      <c r="E12" s="81">
        <f>SUM(C4/B23)</f>
        <v>1</v>
      </c>
      <c r="F12" s="17"/>
      <c r="G12" s="62"/>
      <c r="H12" s="63"/>
      <c r="I12" s="63"/>
      <c r="J12" s="64"/>
      <c r="K12" s="65"/>
    </row>
    <row r="13" spans="1:12" ht="15" customHeight="1" thickTop="1" x14ac:dyDescent="0.25">
      <c r="A13" s="109"/>
      <c r="B13" s="20"/>
      <c r="C13" s="40"/>
      <c r="D13" s="21"/>
      <c r="E13" s="19"/>
      <c r="F13" s="17"/>
      <c r="G13" s="62"/>
      <c r="H13" s="63"/>
      <c r="I13" s="63"/>
      <c r="J13" s="64"/>
      <c r="K13" s="65"/>
    </row>
    <row r="14" spans="1:12" ht="12.75" customHeight="1" x14ac:dyDescent="0.25">
      <c r="A14" s="108"/>
      <c r="B14" s="28" t="s">
        <v>0</v>
      </c>
      <c r="C14" s="28" t="s">
        <v>4</v>
      </c>
      <c r="D14" s="29" t="s">
        <v>1</v>
      </c>
      <c r="E14" s="30" t="s">
        <v>2</v>
      </c>
      <c r="F14" s="28" t="s">
        <v>7</v>
      </c>
      <c r="G14" s="66" t="s">
        <v>8</v>
      </c>
      <c r="H14" s="67" t="s">
        <v>6</v>
      </c>
      <c r="I14" s="67" t="s">
        <v>5</v>
      </c>
      <c r="J14" s="68" t="s">
        <v>4</v>
      </c>
      <c r="K14" s="69" t="s">
        <v>56</v>
      </c>
    </row>
    <row r="15" spans="1:12" ht="12.75" customHeight="1" x14ac:dyDescent="0.25">
      <c r="A15" s="108">
        <f>IF(ISBLANK(B15),0,(SUM($A$5/$C$5)*B15))</f>
        <v>0</v>
      </c>
      <c r="B15" s="97"/>
      <c r="C15" s="22"/>
      <c r="D15" s="70"/>
      <c r="E15" s="23"/>
      <c r="F15" s="28"/>
      <c r="G15" s="95"/>
      <c r="J15" s="110"/>
      <c r="K15" s="111"/>
    </row>
    <row r="16" spans="1:12" ht="12.75" customHeight="1" x14ac:dyDescent="0.25">
      <c r="A16" s="108"/>
      <c r="B16" s="97">
        <v>1.4999999999999999E-2</v>
      </c>
      <c r="C16" s="22" t="s">
        <v>61</v>
      </c>
      <c r="D16" s="70" t="s">
        <v>94</v>
      </c>
      <c r="E16" s="23"/>
      <c r="F16" s="93"/>
      <c r="G16" s="95"/>
      <c r="H16" s="5">
        <v>0.05</v>
      </c>
      <c r="J16" s="110"/>
      <c r="K16" s="111"/>
    </row>
    <row r="17" spans="1:13" ht="12.75" customHeight="1" x14ac:dyDescent="0.25">
      <c r="A17" s="108"/>
      <c r="B17" s="97">
        <v>0.03</v>
      </c>
      <c r="C17" s="22" t="s">
        <v>61</v>
      </c>
      <c r="D17" s="92" t="s">
        <v>95</v>
      </c>
      <c r="E17" s="23"/>
      <c r="F17" s="93"/>
      <c r="G17" s="95"/>
      <c r="H17" s="5">
        <v>1.6E-2</v>
      </c>
      <c r="J17" s="110"/>
      <c r="K17" s="111"/>
    </row>
    <row r="18" spans="1:13" ht="12.75" customHeight="1" x14ac:dyDescent="0.25">
      <c r="A18" s="108"/>
      <c r="B18" s="97">
        <v>0.01</v>
      </c>
      <c r="C18" s="22" t="s">
        <v>61</v>
      </c>
      <c r="D18" s="92" t="s">
        <v>60</v>
      </c>
      <c r="E18" s="16"/>
      <c r="F18" s="93" t="s">
        <v>97</v>
      </c>
      <c r="G18" s="95" t="str">
        <f>IF(F18="","",(VLOOKUP($F18,[1]SKU!$A$4:$D$3000,2,FALSE)))</f>
        <v>Lettuce Arugula / Rocket</v>
      </c>
      <c r="H18" s="5">
        <f t="shared" ref="H18" si="0">IF(F18="","",(B18*I18))</f>
        <v>7.0328771936429058E-2</v>
      </c>
      <c r="I18" s="5">
        <f>IF(F18="","",(VLOOKUP(F18,[1]SKU!$A$4:$D$3000,4,FALSE)))</f>
        <v>7.0328771936429053</v>
      </c>
      <c r="J18" s="110" t="str">
        <f>IF(I18="","",(VLOOKUP($F18,[1]SKU!$A$4:$D$3000,3,FALSE)))</f>
        <v>KG</v>
      </c>
      <c r="K18" s="111" t="str">
        <f t="shared" ref="K18" si="1">IF(J18="","",IF(J18=$C18,"","DIFFERENT"))</f>
        <v/>
      </c>
    </row>
    <row r="19" spans="1:13" ht="12.75" customHeight="1" x14ac:dyDescent="0.25">
      <c r="A19" s="108">
        <f>IF(ISBLANK(B19),0,(SUM($A$5/$C$5)*B19))</f>
        <v>0.25</v>
      </c>
      <c r="B19" s="97">
        <v>5.0000000000000001E-3</v>
      </c>
      <c r="C19" s="22" t="s">
        <v>65</v>
      </c>
      <c r="D19" s="92" t="s">
        <v>66</v>
      </c>
      <c r="E19" s="16"/>
      <c r="F19" s="93" t="s">
        <v>67</v>
      </c>
      <c r="G19" s="95" t="str">
        <f>IF(F19="","",(VLOOKUP($F19,[1]SKU!$A$4:$D$3000,2,FALSE)))</f>
        <v>Oil Olive Extra Virgin</v>
      </c>
      <c r="H19" s="5">
        <f t="shared" ref="H19:H21" si="2">IF(F19="","",(B19*I19))</f>
        <v>2.143135168036792E-2</v>
      </c>
      <c r="I19" s="5">
        <f>IF(F19="","",(VLOOKUP(F19,[1]SKU!$A$4:$D$3000,4,FALSE)))</f>
        <v>4.2862703360735841</v>
      </c>
      <c r="J19" s="110" t="str">
        <f>IF(I19="","",(VLOOKUP($F19,[1]SKU!$A$4:$D$3000,3,FALSE)))</f>
        <v>LT</v>
      </c>
      <c r="K19" s="111" t="str">
        <f t="shared" ref="K19:K21" si="3">IF(J19="","",IF(J19=$C19,"","DIFFERENT"))</f>
        <v/>
      </c>
    </row>
    <row r="20" spans="1:13" x14ac:dyDescent="0.25">
      <c r="A20" s="108">
        <f t="shared" ref="A20:A22" si="4">IF(ISBLANK(B20),0,(SUM($A$5/$C$5)*B20))</f>
        <v>0.25</v>
      </c>
      <c r="B20" s="97">
        <v>5.0000000000000001E-3</v>
      </c>
      <c r="C20" s="22" t="s">
        <v>61</v>
      </c>
      <c r="D20" s="92" t="s">
        <v>96</v>
      </c>
      <c r="E20" s="16"/>
      <c r="F20" s="93" t="s">
        <v>98</v>
      </c>
      <c r="G20" s="95" t="str">
        <f>IF(F20="","",(VLOOKUP($F20,[1]SKU!$A$4:$D$3000,2,FALSE)))</f>
        <v>Herb, Basil, Bulk, Fresh</v>
      </c>
      <c r="H20" s="5">
        <f t="shared" si="2"/>
        <v>4.349579523955744E-2</v>
      </c>
      <c r="I20" s="5">
        <f>IF(F20="","",(VLOOKUP(F20,[1]SKU!$A$4:$D$3000,4,FALSE)))</f>
        <v>8.699159047911488</v>
      </c>
      <c r="J20" s="110" t="str">
        <f>IF(I20="","",(VLOOKUP($F20,[1]SKU!$A$4:$D$3000,3,FALSE)))</f>
        <v>KG</v>
      </c>
      <c r="K20" s="111" t="str">
        <f t="shared" si="3"/>
        <v/>
      </c>
      <c r="M20" s="94" t="s">
        <v>14</v>
      </c>
    </row>
    <row r="21" spans="1:13" x14ac:dyDescent="0.25">
      <c r="A21" s="108"/>
      <c r="B21" s="97">
        <v>0.06</v>
      </c>
      <c r="C21" s="22" t="s">
        <v>61</v>
      </c>
      <c r="D21" s="92" t="s">
        <v>58</v>
      </c>
      <c r="E21" s="16"/>
      <c r="F21" s="93" t="s">
        <v>99</v>
      </c>
      <c r="G21" s="95" t="str">
        <f>IF(F21="","",(VLOOKUP($F21,[1]SKU!$A$4:$D$3000,2,FALSE)))</f>
        <v>Cheese Burrata Di Stefano (Sabatini's)</v>
      </c>
      <c r="H21" s="5">
        <f t="shared" si="2"/>
        <v>0.96226556389475948</v>
      </c>
      <c r="I21" s="5">
        <f>IF(F21="","",(VLOOKUP(F21,[1]SKU!$A$4:$D$3000,4,FALSE)))</f>
        <v>16.037759398245992</v>
      </c>
      <c r="J21" s="110" t="str">
        <f>IF(I21="","",(VLOOKUP($F21,[1]SKU!$A$4:$D$3000,3,FALSE)))</f>
        <v>KG</v>
      </c>
      <c r="K21" s="111" t="str">
        <f t="shared" si="3"/>
        <v/>
      </c>
      <c r="M21" s="94"/>
    </row>
    <row r="22" spans="1:13" x14ac:dyDescent="0.25">
      <c r="A22" s="108">
        <f t="shared" si="4"/>
        <v>0</v>
      </c>
      <c r="B22" s="97"/>
      <c r="C22" s="22"/>
      <c r="D22" s="95"/>
      <c r="E22" s="23"/>
      <c r="F22" s="93"/>
      <c r="G22" s="70"/>
      <c r="H22" s="63"/>
      <c r="I22" s="63"/>
      <c r="J22" s="64"/>
      <c r="K22" s="71" t="str">
        <f>IF(J22="","",IF(J22=#REF!,"","DIFFERENT"))</f>
        <v/>
      </c>
    </row>
    <row r="23" spans="1:13" ht="15.75" customHeight="1" x14ac:dyDescent="0.25">
      <c r="A23" s="102" t="s">
        <v>39</v>
      </c>
      <c r="B23" s="79">
        <f>SUM(B15:B22)</f>
        <v>0.125</v>
      </c>
      <c r="C23" s="17"/>
      <c r="D23" s="15"/>
      <c r="E23" s="26"/>
      <c r="F23" s="17"/>
      <c r="G23" s="72" t="s">
        <v>38</v>
      </c>
      <c r="H23" s="73">
        <f>SUM(H15:H22)</f>
        <v>1.163521482751114</v>
      </c>
      <c r="I23" s="63" t="str">
        <f>IF(F23="","",VLOOKUP(F23,[1]SKU!$A$5:$D$3000,4,FALSE))</f>
        <v/>
      </c>
      <c r="J23" s="64" t="str">
        <f>IF(F23="","",(VLOOKUP(F23,[1]SKU!$A$5:$D$3000,3,FALSE)))</f>
        <v/>
      </c>
      <c r="K23" s="71"/>
    </row>
    <row r="24" spans="1:13" s="6" customFormat="1" ht="15" customHeight="1" x14ac:dyDescent="0.25">
      <c r="A24" s="28"/>
      <c r="B24" s="25"/>
      <c r="C24" s="17"/>
      <c r="D24" s="14"/>
      <c r="E24" s="14"/>
      <c r="F24" s="24"/>
      <c r="G24" s="74" t="s">
        <v>43</v>
      </c>
      <c r="H24" s="75">
        <f>H23/C5</f>
        <v>1.163521482751114</v>
      </c>
      <c r="I24" s="75" t="str">
        <f>IF(F24="","",VLOOKUP(F24,[1]SKU!$A$5:$D$3000,4,FALSE))</f>
        <v/>
      </c>
      <c r="J24" s="76" t="str">
        <f>IF(F24="","",(VLOOKUP(F24,[1]SKU!$A$5:$D$3000,3,FALSE)))</f>
        <v/>
      </c>
      <c r="K24" s="71"/>
    </row>
    <row r="25" spans="1:13" s="6" customFormat="1" ht="15" customHeight="1" x14ac:dyDescent="0.25">
      <c r="A25" s="28"/>
      <c r="B25" s="97"/>
      <c r="C25" s="22"/>
      <c r="D25" s="66" t="s">
        <v>100</v>
      </c>
      <c r="E25" s="23"/>
      <c r="F25" s="28"/>
      <c r="G25" s="95" t="str">
        <f>IF(F25="","",(VLOOKUP($F25,[1]SKU!$A$4:$D$3000,2,FALSE)))</f>
        <v/>
      </c>
      <c r="H25" s="5" t="str">
        <f t="shared" ref="H25:H28" si="5">IF(F25="","",(B25*I25))</f>
        <v/>
      </c>
      <c r="I25" s="5" t="str">
        <f>IF(F25="","",(VLOOKUP(F25,[1]SKU!$A$4:$D$3000,4,FALSE)))</f>
        <v/>
      </c>
      <c r="J25" s="110" t="str">
        <f>IF(I25="","",(VLOOKUP($F25,[1]SKU!$A$4:$D$3000,3,FALSE)))</f>
        <v/>
      </c>
      <c r="K25" s="111" t="str">
        <f t="shared" ref="K25:K33" si="6">IF(J25="","",IF(J25=$C25,"","DIFFERENT"))</f>
        <v/>
      </c>
      <c r="L25"/>
    </row>
    <row r="26" spans="1:13" s="6" customFormat="1" ht="15" customHeight="1" x14ac:dyDescent="0.25">
      <c r="A26" s="28"/>
      <c r="B26" s="97">
        <v>0.5</v>
      </c>
      <c r="C26" s="22" t="s">
        <v>61</v>
      </c>
      <c r="D26" s="70" t="s">
        <v>81</v>
      </c>
      <c r="E26" s="23"/>
      <c r="F26" s="93" t="s">
        <v>64</v>
      </c>
      <c r="G26" s="95" t="str">
        <f>IF(F26="","",(VLOOKUP($F26,[1]SKU!$A$4:$D$3000,2,FALSE)))</f>
        <v>Tomato Roma / Plum, Red Stage 5, Medium 47/57 MM, Bulk</v>
      </c>
      <c r="H26" s="5">
        <f t="shared" si="5"/>
        <v>0.76792421379256359</v>
      </c>
      <c r="I26" s="5">
        <f>IF(F26="","",(VLOOKUP(F26,[1]SKU!$A$4:$D$3000,4,FALSE)))</f>
        <v>1.5358484275851272</v>
      </c>
      <c r="J26" s="110" t="str">
        <f>IF(I26="","",(VLOOKUP($F26,[1]SKU!$A$4:$D$3000,3,FALSE)))</f>
        <v>KG</v>
      </c>
      <c r="K26" s="111" t="str">
        <f t="shared" si="6"/>
        <v/>
      </c>
      <c r="L26"/>
    </row>
    <row r="27" spans="1:13" s="6" customFormat="1" ht="15" customHeight="1" x14ac:dyDescent="0.25">
      <c r="A27" s="28"/>
      <c r="B27" s="97">
        <v>0.1</v>
      </c>
      <c r="C27" s="22" t="s">
        <v>61</v>
      </c>
      <c r="D27" s="92" t="s">
        <v>82</v>
      </c>
      <c r="E27" s="23"/>
      <c r="F27" s="93" t="s">
        <v>83</v>
      </c>
      <c r="G27" s="95" t="str">
        <f>IF(F27="","",(VLOOKUP($F27,[1]SKU!$A$4:$D$3000,2,FALSE)))</f>
        <v>Onion White, Medium 60-80 MM Dia</v>
      </c>
      <c r="H27" s="5">
        <f t="shared" si="5"/>
        <v>0.123</v>
      </c>
      <c r="I27" s="5">
        <f>IF(F27="","",(VLOOKUP(F27,[1]SKU!$A$4:$D$3000,4,FALSE)))</f>
        <v>1.23</v>
      </c>
      <c r="J27" s="110" t="str">
        <f>IF(I27="","",(VLOOKUP($F27,[1]SKU!$A$4:$D$3000,3,FALSE)))</f>
        <v>KG</v>
      </c>
      <c r="K27" s="111" t="str">
        <f t="shared" si="6"/>
        <v/>
      </c>
      <c r="L27"/>
    </row>
    <row r="28" spans="1:13" s="6" customFormat="1" ht="15" customHeight="1" x14ac:dyDescent="0.25">
      <c r="A28" s="28"/>
      <c r="B28" s="97">
        <v>0.11799999999999999</v>
      </c>
      <c r="C28" s="22" t="s">
        <v>61</v>
      </c>
      <c r="D28" s="92" t="s">
        <v>84</v>
      </c>
      <c r="E28" s="16"/>
      <c r="F28" s="93" t="s">
        <v>85</v>
      </c>
      <c r="G28" s="95" t="str">
        <f>IF(F28="","",(VLOOKUP($F28,[1]SKU!$A$4:$D$3000,2,FALSE)))</f>
        <v>Pepper Bell, Capsicum, Red, 200 GRM +</v>
      </c>
      <c r="H28" s="5">
        <f t="shared" si="5"/>
        <v>0.24198032956081067</v>
      </c>
      <c r="I28" s="5">
        <f>IF(F28="","",(VLOOKUP(F28,[1]SKU!$A$4:$D$3000,4,FALSE)))</f>
        <v>2.050680758989921</v>
      </c>
      <c r="J28" s="110" t="str">
        <f>IF(I28="","",(VLOOKUP($F28,[1]SKU!$A$4:$D$3000,3,FALSE)))</f>
        <v>KG</v>
      </c>
      <c r="K28" s="111" t="str">
        <f t="shared" si="6"/>
        <v/>
      </c>
      <c r="L28"/>
    </row>
    <row r="29" spans="1:13" s="6" customFormat="1" ht="15" customHeight="1" x14ac:dyDescent="0.25">
      <c r="A29" s="28"/>
      <c r="B29" s="97">
        <v>0.02</v>
      </c>
      <c r="C29" s="22" t="s">
        <v>61</v>
      </c>
      <c r="D29" s="92" t="s">
        <v>86</v>
      </c>
      <c r="E29" s="16" t="s">
        <v>87</v>
      </c>
      <c r="F29" s="93" t="s">
        <v>76</v>
      </c>
      <c r="G29" s="95" t="str">
        <f>IF(F29="","",(VLOOKUP($F29,[1]SKU!$A$4:$D$3000,2,FALSE)))</f>
        <v>GARLIC PEELED 1 GAL</v>
      </c>
      <c r="H29" s="5">
        <f>L29</f>
        <v>4.5203573894078558E-2</v>
      </c>
      <c r="I29" s="5">
        <f>IF(F29="","",(VLOOKUP(F29,[1]SKU!$A$4:$D$3000,4,FALSE)))</f>
        <v>11.940524044120853</v>
      </c>
      <c r="J29" s="110" t="str">
        <f>IF(I29="","",(VLOOKUP($F29,[1]SKU!$A$4:$D$3000,3,FALSE)))</f>
        <v>EA</v>
      </c>
      <c r="K29" s="111" t="str">
        <f t="shared" si="6"/>
        <v>DIFFERENT</v>
      </c>
      <c r="L29" s="94">
        <f>I29/5.283*0.02</f>
        <v>4.5203573894078558E-2</v>
      </c>
    </row>
    <row r="30" spans="1:13" s="6" customFormat="1" ht="15" customHeight="1" x14ac:dyDescent="0.25">
      <c r="A30" s="28"/>
      <c r="B30" s="97">
        <v>1E-3</v>
      </c>
      <c r="C30" s="22" t="s">
        <v>61</v>
      </c>
      <c r="D30" s="92" t="s">
        <v>88</v>
      </c>
      <c r="E30" s="16"/>
      <c r="F30" s="93" t="s">
        <v>89</v>
      </c>
      <c r="G30" s="95" t="str">
        <f>IF(F30="","",(VLOOKUP($F30,[1]SKU!$A$4:$D$3000,2,FALSE)))</f>
        <v>Chili Peppers Crushed</v>
      </c>
      <c r="H30" s="5">
        <f t="shared" ref="H30:H33" si="7">IF(F30="","",(B30*I30))</f>
        <v>8.2946116856597064E-3</v>
      </c>
      <c r="I30" s="5">
        <f>IF(F30="","",(VLOOKUP(F30,[1]SKU!$A$4:$D$3000,4,FALSE)))</f>
        <v>8.2946116856597065</v>
      </c>
      <c r="J30" s="110" t="str">
        <f>IF(I30="","",(VLOOKUP($F30,[1]SKU!$A$4:$D$3000,3,FALSE)))</f>
        <v>KG</v>
      </c>
      <c r="K30" s="111" t="str">
        <f t="shared" si="6"/>
        <v/>
      </c>
      <c r="L30"/>
    </row>
    <row r="31" spans="1:13" s="6" customFormat="1" ht="15" customHeight="1" x14ac:dyDescent="0.25">
      <c r="A31" s="28"/>
      <c r="B31" s="98">
        <v>0.1</v>
      </c>
      <c r="C31" s="22" t="s">
        <v>65</v>
      </c>
      <c r="D31" s="95" t="s">
        <v>90</v>
      </c>
      <c r="E31" s="23"/>
      <c r="F31" s="93" t="s">
        <v>67</v>
      </c>
      <c r="G31" s="95" t="str">
        <f>IF(F31="","",(VLOOKUP($F31,[1]SKU!$A$4:$D$3000,2,FALSE)))</f>
        <v>Oil Olive Extra Virgin</v>
      </c>
      <c r="H31" s="5">
        <f t="shared" si="7"/>
        <v>0.42862703360735843</v>
      </c>
      <c r="I31" s="5">
        <f>IF(F31="","",(VLOOKUP(F31,[1]SKU!$A$4:$D$3000,4,FALSE)))</f>
        <v>4.2862703360735841</v>
      </c>
      <c r="J31" s="110" t="str">
        <f>IF(I31="","",(VLOOKUP($F31,[1]SKU!$A$4:$D$3000,3,FALSE)))</f>
        <v>LT</v>
      </c>
      <c r="K31" s="111" t="str">
        <f t="shared" si="6"/>
        <v/>
      </c>
      <c r="L31"/>
    </row>
    <row r="32" spans="1:13" s="6" customFormat="1" ht="15" customHeight="1" x14ac:dyDescent="0.25">
      <c r="A32" s="28"/>
      <c r="B32" s="97"/>
      <c r="C32" s="22"/>
      <c r="D32" s="70" t="s">
        <v>91</v>
      </c>
      <c r="E32" s="23" t="s">
        <v>92</v>
      </c>
      <c r="F32" s="93" t="s">
        <v>93</v>
      </c>
      <c r="G32" s="95" t="str">
        <f>IF(F32="","",(VLOOKUP($F32,[1]SKU!$A$4:$D$3000,2,FALSE)))</f>
        <v>Coarse Sea Salt</v>
      </c>
      <c r="H32" s="5">
        <f t="shared" si="7"/>
        <v>0</v>
      </c>
      <c r="I32" s="5">
        <f>IF(F32="","",(VLOOKUP(F32,[1]SKU!$A$4:$D$3000,4,FALSE)))</f>
        <v>1.5171018212329104</v>
      </c>
      <c r="J32" s="110" t="str">
        <f>IF(I32="","",(VLOOKUP($F32,[1]SKU!$A$4:$D$3000,3,FALSE)))</f>
        <v>KG</v>
      </c>
      <c r="K32" s="111" t="str">
        <f t="shared" si="6"/>
        <v>DIFFERENT</v>
      </c>
      <c r="L32"/>
    </row>
    <row r="33" spans="1:12" s="6" customFormat="1" ht="15" customHeight="1" x14ac:dyDescent="0.25">
      <c r="A33" s="28"/>
      <c r="B33" s="98"/>
      <c r="C33" s="96"/>
      <c r="D33" s="70" t="s">
        <v>79</v>
      </c>
      <c r="E33" s="16" t="s">
        <v>92</v>
      </c>
      <c r="F33" s="93" t="s">
        <v>80</v>
      </c>
      <c r="G33" s="95" t="str">
        <f>IF(F33="","",(VLOOKUP($F33,[1]SKU!$A$4:$D$3000,2,FALSE)))</f>
        <v>Pepper Black Ground</v>
      </c>
      <c r="H33" s="5">
        <f t="shared" si="7"/>
        <v>0</v>
      </c>
      <c r="I33" s="5">
        <f>IF(F33="","",(VLOOKUP(F33,[1]SKU!$A$4:$D$3000,4,FALSE)))</f>
        <v>18.543221549417609</v>
      </c>
      <c r="J33" s="110" t="str">
        <f>IF(I33="","",(VLOOKUP($F33,[1]SKU!$A$4:$D$3000,3,FALSE)))</f>
        <v>KG</v>
      </c>
      <c r="K33" s="111" t="str">
        <f t="shared" si="6"/>
        <v>DIFFERENT</v>
      </c>
      <c r="L33"/>
    </row>
    <row r="34" spans="1:12" s="6" customFormat="1" ht="15" customHeight="1" x14ac:dyDescent="0.25">
      <c r="A34" s="28"/>
      <c r="B34" s="97"/>
      <c r="C34" s="22"/>
      <c r="D34" s="18" t="s">
        <v>101</v>
      </c>
      <c r="E34" s="16"/>
      <c r="F34" s="93"/>
      <c r="G34" s="70"/>
      <c r="H34" s="63"/>
      <c r="I34" s="63"/>
      <c r="J34" s="64"/>
      <c r="K34" s="112"/>
      <c r="L34"/>
    </row>
    <row r="35" spans="1:12" s="6" customFormat="1" ht="15" customHeight="1" x14ac:dyDescent="0.25">
      <c r="A35" s="28"/>
      <c r="B35" s="113">
        <v>0.36</v>
      </c>
      <c r="C35" s="22" t="s">
        <v>61</v>
      </c>
      <c r="D35" s="92" t="s">
        <v>62</v>
      </c>
      <c r="E35" s="16" t="s">
        <v>63</v>
      </c>
      <c r="F35" s="93" t="s">
        <v>64</v>
      </c>
      <c r="G35" s="95" t="str">
        <f>IF(F35="","",(VLOOKUP($F35,[2]SKU!$A$4:$D$3000,2,FALSE)))</f>
        <v>Tomato Roma / Plum, Red Stage 5, Medium 47/57 MM, Bulk</v>
      </c>
      <c r="H35" s="5">
        <f t="shared" ref="H35:H40" si="8">IF(F35="","",(B35*I35))</f>
        <v>0.42066517405189857</v>
      </c>
      <c r="I35" s="5">
        <f>IF(F35="","",(VLOOKUP(F35,[2]SKU!$A$4:$D$3000,4,FALSE)))</f>
        <v>1.1685143723663849</v>
      </c>
      <c r="J35" s="110" t="str">
        <f>IF(I35="","",(VLOOKUP($F35,[2]SKU!$A$4:$D$3000,3,FALSE)))</f>
        <v>KG</v>
      </c>
      <c r="K35" s="111" t="str">
        <f t="shared" ref="K35:K42" si="9">IF(J35="","",IF(J35=$C35,"","DIFFERENT"))</f>
        <v/>
      </c>
      <c r="L35"/>
    </row>
    <row r="36" spans="1:12" s="6" customFormat="1" ht="15" customHeight="1" x14ac:dyDescent="0.25">
      <c r="A36" s="28"/>
      <c r="B36" s="113">
        <v>0.1</v>
      </c>
      <c r="C36" s="22" t="s">
        <v>65</v>
      </c>
      <c r="D36" s="92" t="s">
        <v>66</v>
      </c>
      <c r="E36" s="16"/>
      <c r="F36" s="93" t="s">
        <v>67</v>
      </c>
      <c r="G36" s="95" t="str">
        <f>IF(F36="","",(VLOOKUP($F36,[2]SKU!$A$4:$D$3000,2,FALSE)))</f>
        <v>Oil Olive Extra Virgin</v>
      </c>
      <c r="H36" s="5">
        <f t="shared" si="8"/>
        <v>0.4153663816787182</v>
      </c>
      <c r="I36" s="5">
        <f>IF(F36="","",(VLOOKUP(F36,[2]SKU!$A$4:$D$3000,4,FALSE)))</f>
        <v>4.1536638167871818</v>
      </c>
      <c r="J36" s="110" t="str">
        <f>IF(I36="","",(VLOOKUP($F36,[2]SKU!$A$4:$D$3000,3,FALSE)))</f>
        <v>LT</v>
      </c>
      <c r="K36" s="111" t="str">
        <f t="shared" si="9"/>
        <v/>
      </c>
      <c r="L36"/>
    </row>
    <row r="37" spans="1:12" s="6" customFormat="1" ht="15" customHeight="1" x14ac:dyDescent="0.25">
      <c r="A37" s="28"/>
      <c r="B37" s="113">
        <v>0.06</v>
      </c>
      <c r="C37" s="22" t="s">
        <v>61</v>
      </c>
      <c r="D37" s="92" t="s">
        <v>68</v>
      </c>
      <c r="E37" s="16"/>
      <c r="F37" s="93" t="s">
        <v>69</v>
      </c>
      <c r="G37" s="95" t="str">
        <f>IF(F37="","",(VLOOKUP($F37,[2]SKU!$A$4:$D$3000,2,FALSE)))</f>
        <v>Sugar Granulated</v>
      </c>
      <c r="H37" s="5">
        <f t="shared" si="8"/>
        <v>4.5006082907241965E-2</v>
      </c>
      <c r="I37" s="5">
        <f>IF(F37="","",(VLOOKUP(F37,[2]SKU!$A$4:$D$3000,4,FALSE)))</f>
        <v>0.75010138178736607</v>
      </c>
      <c r="J37" s="110" t="str">
        <f>IF(I37="","",(VLOOKUP($F37,[2]SKU!$A$4:$D$3000,3,FALSE)))</f>
        <v>KG</v>
      </c>
      <c r="K37" s="111" t="str">
        <f t="shared" si="9"/>
        <v/>
      </c>
      <c r="L37"/>
    </row>
    <row r="38" spans="1:12" s="6" customFormat="1" ht="15" customHeight="1" x14ac:dyDescent="0.25">
      <c r="A38" s="28"/>
      <c r="B38" s="113">
        <v>0.03</v>
      </c>
      <c r="C38" s="22" t="s">
        <v>61</v>
      </c>
      <c r="D38" s="92" t="s">
        <v>70</v>
      </c>
      <c r="E38" s="16" t="s">
        <v>71</v>
      </c>
      <c r="F38" s="93" t="s">
        <v>72</v>
      </c>
      <c r="G38" s="95" t="str">
        <f>IF(F38="","",(VLOOKUP($F38,[2]SKU!$A$4:$D$3000,2,FALSE)))</f>
        <v>Herb, Thyme, Bulk, Fresh</v>
      </c>
      <c r="H38" s="5">
        <f t="shared" si="8"/>
        <v>0.43115519108773009</v>
      </c>
      <c r="I38" s="5">
        <f>IF(F38="","",(VLOOKUP(F38,[2]SKU!$A$4:$D$3000,4,FALSE)))</f>
        <v>14.371839702924337</v>
      </c>
      <c r="J38" s="110" t="str">
        <f>IF(I38="","",(VLOOKUP($F38,[2]SKU!$A$4:$D$3000,3,FALSE)))</f>
        <v>KG</v>
      </c>
      <c r="K38" s="111" t="str">
        <f t="shared" si="9"/>
        <v/>
      </c>
      <c r="L38"/>
    </row>
    <row r="39" spans="1:12" s="6" customFormat="1" ht="15" customHeight="1" x14ac:dyDescent="0.25">
      <c r="A39" s="28"/>
      <c r="B39" s="113">
        <v>5.0000000000000001E-3</v>
      </c>
      <c r="C39" s="22" t="s">
        <v>61</v>
      </c>
      <c r="D39" s="92" t="s">
        <v>79</v>
      </c>
      <c r="E39" s="16"/>
      <c r="F39" s="93" t="s">
        <v>80</v>
      </c>
      <c r="G39" s="95" t="str">
        <f>IF(F39="","",(VLOOKUP($F39,[2]SKU!$A$4:$D$3000,2,FALSE)))</f>
        <v>Pepper Black Ground</v>
      </c>
      <c r="H39" s="5">
        <f t="shared" si="8"/>
        <v>8.9667219120725755E-2</v>
      </c>
      <c r="I39" s="5">
        <f>IF(F39="","",(VLOOKUP(F39,[2]SKU!$A$4:$D$3000,4,FALSE)))</f>
        <v>17.933443824145151</v>
      </c>
      <c r="J39" s="110" t="str">
        <f>IF(I39="","",(VLOOKUP($F39,[2]SKU!$A$4:$D$3000,3,FALSE)))</f>
        <v>KG</v>
      </c>
      <c r="K39" s="111" t="str">
        <f t="shared" ref="K39" si="10">IF(J39="","",IF(J39=$C39,"","DIFFERENT"))</f>
        <v/>
      </c>
      <c r="L39"/>
    </row>
    <row r="40" spans="1:12" s="6" customFormat="1" ht="15" customHeight="1" x14ac:dyDescent="0.25">
      <c r="A40" s="28"/>
      <c r="B40" s="113">
        <v>0.03</v>
      </c>
      <c r="C40" s="22" t="s">
        <v>61</v>
      </c>
      <c r="D40" s="92" t="s">
        <v>73</v>
      </c>
      <c r="E40" s="16" t="s">
        <v>71</v>
      </c>
      <c r="F40" s="93" t="s">
        <v>74</v>
      </c>
      <c r="G40" s="95" t="str">
        <f>IF(F40="","",(VLOOKUP($F40,[2]SKU!$A$4:$D$3000,2,FALSE)))</f>
        <v>Herb, Rosemary, Bulk, Fresh</v>
      </c>
      <c r="H40" s="5">
        <f t="shared" si="8"/>
        <v>0.33228954081632656</v>
      </c>
      <c r="I40" s="5">
        <f>IF(F40="","",(VLOOKUP(F40,[2]SKU!$A$4:$D$3000,4,FALSE)))</f>
        <v>11.076318027210887</v>
      </c>
      <c r="J40" s="110" t="str">
        <f>IF(I40="","",(VLOOKUP($F40,[2]SKU!$A$4:$D$3000,3,FALSE)))</f>
        <v>KG</v>
      </c>
      <c r="K40" s="111" t="str">
        <f t="shared" si="9"/>
        <v/>
      </c>
      <c r="L40"/>
    </row>
    <row r="41" spans="1:12" s="6" customFormat="1" ht="15" customHeight="1" x14ac:dyDescent="0.25">
      <c r="A41" s="28"/>
      <c r="B41" s="113">
        <v>0.03</v>
      </c>
      <c r="C41" s="22" t="s">
        <v>61</v>
      </c>
      <c r="D41" s="92" t="s">
        <v>75</v>
      </c>
      <c r="E41" s="16" t="s">
        <v>71</v>
      </c>
      <c r="F41" s="93" t="s">
        <v>76</v>
      </c>
      <c r="G41" s="95" t="str">
        <f>IF(F41="","",(VLOOKUP($F41,[2]SKU!$A$4:$D$3000,2,FALSE)))</f>
        <v>GARLIC PEELED 1 GAL</v>
      </c>
      <c r="H41" s="5">
        <f>L41</f>
        <v>0.18104022526146421</v>
      </c>
      <c r="I41" s="5">
        <f>IF(F41="","",(VLOOKUP(F41,[2]SKU!$A$4:$D$3000,4,FALSE)))</f>
        <v>13.638363636363637</v>
      </c>
      <c r="J41" s="110" t="str">
        <f>IF(I41="","",(VLOOKUP($F41,[2]SKU!$A$4:$D$3000,3,FALSE)))</f>
        <v>EA</v>
      </c>
      <c r="K41" s="111" t="str">
        <f t="shared" si="9"/>
        <v>DIFFERENT</v>
      </c>
      <c r="L41" s="94">
        <f>I41/2.26*0.03</f>
        <v>0.18104022526146421</v>
      </c>
    </row>
    <row r="42" spans="1:12" s="6" customFormat="1" ht="15" customHeight="1" x14ac:dyDescent="0.25">
      <c r="A42" s="28"/>
      <c r="B42" s="113">
        <v>5.0000000000000001E-3</v>
      </c>
      <c r="C42" s="22" t="s">
        <v>61</v>
      </c>
      <c r="D42" s="92" t="s">
        <v>77</v>
      </c>
      <c r="E42" s="16"/>
      <c r="F42" s="93" t="s">
        <v>78</v>
      </c>
      <c r="G42" s="95" t="str">
        <f>IF(F42="","",(VLOOKUP($F42,[2]SKU!$A$4:$D$3000,2,FALSE)))</f>
        <v>Sea Salt Coarse Bulk</v>
      </c>
      <c r="H42" s="5">
        <f t="shared" ref="H42" si="11">IF(F42="","",(B42*I42))</f>
        <v>8.215975907070126E-3</v>
      </c>
      <c r="I42" s="5">
        <f>IF(F42="","",(VLOOKUP(F42,[2]SKU!$A$4:$D$3000,4,FALSE)))</f>
        <v>1.6431951814140253</v>
      </c>
      <c r="J42" s="110" t="str">
        <f>IF(I42="","",(VLOOKUP($F42,[2]SKU!$A$4:$D$3000,3,FALSE)))</f>
        <v>KG</v>
      </c>
      <c r="K42" s="111" t="str">
        <f t="shared" si="9"/>
        <v/>
      </c>
      <c r="L42"/>
    </row>
    <row r="43" spans="1:12" s="6" customFormat="1" ht="15" customHeight="1" x14ac:dyDescent="0.25">
      <c r="A43" s="28"/>
      <c r="B43" s="113"/>
      <c r="C43" s="22"/>
      <c r="D43" s="92"/>
      <c r="E43" s="16"/>
      <c r="F43" s="93"/>
      <c r="G43" s="95"/>
      <c r="H43" s="5"/>
      <c r="I43" s="5"/>
      <c r="J43" s="110"/>
      <c r="K43" s="111"/>
      <c r="L43"/>
    </row>
    <row r="44" spans="1:12" s="6" customFormat="1" ht="15" customHeight="1" x14ac:dyDescent="0.25">
      <c r="A44" s="28"/>
      <c r="B44" s="25"/>
      <c r="C44" s="17"/>
      <c r="D44" s="14"/>
      <c r="E44" s="14"/>
      <c r="F44" s="24"/>
      <c r="G44" s="74"/>
      <c r="H44" s="75"/>
      <c r="I44" s="75"/>
      <c r="J44" s="76"/>
      <c r="K44" s="71"/>
    </row>
    <row r="45" spans="1:12" s="6" customFormat="1" ht="15" customHeight="1" x14ac:dyDescent="0.25">
      <c r="A45" s="28" t="s">
        <v>3</v>
      </c>
      <c r="B45" s="25"/>
      <c r="C45" s="17"/>
      <c r="D45" s="14"/>
      <c r="E45" s="14"/>
      <c r="F45" s="24"/>
      <c r="G45" s="74"/>
      <c r="H45" s="75"/>
      <c r="I45" s="75"/>
      <c r="J45" s="76"/>
      <c r="K45" s="71"/>
    </row>
    <row r="46" spans="1:12" s="6" customFormat="1" ht="15" customHeight="1" x14ac:dyDescent="0.25">
      <c r="A46" s="18"/>
      <c r="B46" s="15" t="s">
        <v>106</v>
      </c>
      <c r="C46" s="17"/>
      <c r="D46" s="14"/>
      <c r="E46" s="14"/>
      <c r="F46" s="24"/>
      <c r="G46" s="62"/>
      <c r="H46" s="75"/>
      <c r="I46" s="75"/>
      <c r="J46" s="76"/>
      <c r="K46" s="71"/>
    </row>
    <row r="47" spans="1:12" s="6" customFormat="1" ht="15" customHeight="1" x14ac:dyDescent="0.25">
      <c r="A47" s="102"/>
      <c r="B47" s="14"/>
      <c r="C47" s="37"/>
      <c r="D47" s="32" t="s">
        <v>14</v>
      </c>
      <c r="E47" s="14"/>
      <c r="F47" s="24"/>
      <c r="G47" s="62"/>
      <c r="H47" s="75"/>
      <c r="I47" s="75" t="str">
        <f>IF(F47="","",VLOOKUP(F47,[1]SKU!$A$5:$D$3000,4,FALSE))</f>
        <v/>
      </c>
      <c r="J47" s="76" t="str">
        <f>IF(F47="","",(VLOOKUP(F47,[1]SKU!$A$5:$D$3000,3,FALSE)))</f>
        <v/>
      </c>
      <c r="K47" s="71"/>
    </row>
    <row r="48" spans="1:12" s="6" customFormat="1" ht="15" customHeight="1" x14ac:dyDescent="0.25">
      <c r="A48" s="102"/>
      <c r="B48" s="15" t="s">
        <v>107</v>
      </c>
      <c r="C48" s="37"/>
      <c r="D48" s="14"/>
      <c r="E48" s="14"/>
      <c r="F48" s="24"/>
      <c r="G48" s="62"/>
      <c r="H48" s="75"/>
      <c r="I48" s="75"/>
      <c r="J48" s="76"/>
      <c r="K48" s="71"/>
    </row>
    <row r="49" spans="1:11" s="6" customFormat="1" ht="15" customHeight="1" x14ac:dyDescent="0.25">
      <c r="A49" s="102"/>
      <c r="B49" s="14"/>
      <c r="C49" s="37"/>
      <c r="D49" s="14"/>
      <c r="E49" s="14"/>
      <c r="F49" s="24"/>
      <c r="G49" s="62"/>
      <c r="H49" s="62"/>
      <c r="I49" s="75" t="str">
        <f>IF(F49="","",VLOOKUP(F49,[1]SKU!$A$5:$D$3000,4,FALSE))</f>
        <v/>
      </c>
      <c r="J49" s="76" t="str">
        <f>IF(F49="","",(VLOOKUP(F49,[1]SKU!$A$5:$D$3000,3,FALSE)))</f>
        <v/>
      </c>
      <c r="K49" s="71"/>
    </row>
    <row r="50" spans="1:11" s="6" customFormat="1" ht="15" customHeight="1" x14ac:dyDescent="0.25">
      <c r="A50" s="102"/>
      <c r="B50" s="15"/>
      <c r="C50" s="37"/>
      <c r="D50" s="14"/>
      <c r="E50" s="14"/>
      <c r="F50" s="24"/>
      <c r="G50" s="62"/>
      <c r="H50" s="75"/>
      <c r="I50" s="75"/>
      <c r="J50" s="76"/>
      <c r="K50" s="71"/>
    </row>
    <row r="51" spans="1:11" s="6" customFormat="1" ht="15" customHeight="1" x14ac:dyDescent="0.25">
      <c r="A51" s="102"/>
      <c r="B51" s="15"/>
      <c r="C51" s="37"/>
      <c r="D51" s="14"/>
      <c r="E51" s="14"/>
      <c r="F51" s="24"/>
      <c r="G51" s="62"/>
      <c r="H51" s="75"/>
      <c r="I51" s="75" t="str">
        <f>IF(F51="","",VLOOKUP(F51,[1]SKU!$A$5:$D$3000,4,FALSE))</f>
        <v/>
      </c>
      <c r="J51" s="76" t="str">
        <f>IF(F51="","",(VLOOKUP(F51,[1]SKU!$A$5:$D$3000,3,FALSE)))</f>
        <v/>
      </c>
      <c r="K51" s="71"/>
    </row>
    <row r="52" spans="1:11" s="6" customFormat="1" ht="15" customHeight="1" x14ac:dyDescent="0.25">
      <c r="A52" s="102"/>
      <c r="B52" s="15"/>
      <c r="C52" s="37"/>
      <c r="D52" s="14"/>
      <c r="E52" s="14"/>
      <c r="F52" s="24"/>
      <c r="G52" s="62"/>
      <c r="H52" s="75"/>
      <c r="I52" s="75"/>
      <c r="J52" s="76"/>
      <c r="K52" s="71"/>
    </row>
    <row r="53" spans="1:11" s="6" customFormat="1" ht="15" customHeight="1" x14ac:dyDescent="0.25">
      <c r="A53" s="102"/>
      <c r="B53" s="14"/>
      <c r="C53" s="37"/>
      <c r="D53" s="14"/>
      <c r="E53" s="14"/>
      <c r="F53" s="24"/>
      <c r="G53" s="62"/>
      <c r="H53" s="75"/>
      <c r="I53" s="75"/>
      <c r="J53" s="76"/>
      <c r="K53" s="71"/>
    </row>
    <row r="54" spans="1:11" s="6" customFormat="1" ht="15" customHeight="1" x14ac:dyDescent="0.25">
      <c r="A54" s="102"/>
      <c r="B54" s="15"/>
      <c r="C54" s="37"/>
      <c r="D54" s="14"/>
      <c r="E54" s="14"/>
      <c r="F54" s="24"/>
      <c r="G54" s="62"/>
      <c r="H54" s="75"/>
      <c r="I54" s="75"/>
      <c r="J54" s="76"/>
      <c r="K54" s="71"/>
    </row>
    <row r="55" spans="1:11" s="6" customFormat="1" x14ac:dyDescent="0.25">
      <c r="A55" s="102"/>
      <c r="B55" s="14"/>
      <c r="C55" s="37"/>
      <c r="D55" s="14"/>
      <c r="E55" s="14"/>
      <c r="F55" s="24"/>
      <c r="G55" s="62"/>
      <c r="H55" s="75"/>
      <c r="I55" s="75" t="str">
        <f>IF(F55="","",VLOOKUP(F55,[1]SKU!$A$5:$D$3000,4,FALSE))</f>
        <v/>
      </c>
      <c r="J55" s="76" t="str">
        <f>IF(F55="","",(VLOOKUP(F55,[1]SKU!$A$5:$D$3000,3,FALSE)))</f>
        <v/>
      </c>
      <c r="K55" s="71"/>
    </row>
    <row r="56" spans="1:11" s="6" customFormat="1" x14ac:dyDescent="0.25">
      <c r="A56" s="102"/>
      <c r="B56" s="15"/>
      <c r="C56" s="37"/>
      <c r="D56" s="14"/>
      <c r="E56" s="14"/>
      <c r="F56" s="24"/>
      <c r="G56" s="62"/>
      <c r="H56" s="75"/>
      <c r="I56" s="75" t="str">
        <f>IF(F56="","",VLOOKUP(F56,[1]SKU!$A$5:$D$3000,4,FALSE))</f>
        <v/>
      </c>
      <c r="J56" s="76" t="str">
        <f>IF(F56="","",(VLOOKUP(F56,[1]SKU!$A$5:$D$3000,3,FALSE)))</f>
        <v/>
      </c>
      <c r="K56" s="71"/>
    </row>
    <row r="57" spans="1:11" s="6" customFormat="1" x14ac:dyDescent="0.25">
      <c r="A57" s="102"/>
      <c r="B57" s="15"/>
      <c r="C57" s="37"/>
      <c r="D57" s="14"/>
      <c r="E57" s="14"/>
      <c r="F57" s="24"/>
      <c r="G57" s="62"/>
      <c r="H57" s="75"/>
      <c r="I57" s="75" t="str">
        <f>IF(F57="","",VLOOKUP(F57,[1]SKU!$A$5:$D$3000,4,FALSE))</f>
        <v/>
      </c>
      <c r="J57" s="76" t="str">
        <f>IF(F57="","",(VLOOKUP(F57,[1]SKU!$A$5:$D$3000,3,FALSE)))</f>
        <v/>
      </c>
      <c r="K57" s="71"/>
    </row>
    <row r="58" spans="1:11" s="6" customFormat="1" x14ac:dyDescent="0.25">
      <c r="A58" s="102"/>
      <c r="B58" s="15"/>
      <c r="C58" s="37"/>
      <c r="D58" s="14"/>
      <c r="E58" s="14"/>
      <c r="F58" s="24"/>
      <c r="G58" s="62"/>
      <c r="H58" s="75"/>
      <c r="I58" s="75" t="str">
        <f>IF(F58="","",VLOOKUP(F58,[1]SKU!$A$5:$D$3000,4,FALSE))</f>
        <v/>
      </c>
      <c r="J58" s="76" t="str">
        <f>IF(F58="","",(VLOOKUP(F58,[1]SKU!$A$5:$D$3000,3,FALSE)))</f>
        <v/>
      </c>
      <c r="K58" s="71"/>
    </row>
    <row r="59" spans="1:11" s="6" customFormat="1" x14ac:dyDescent="0.25">
      <c r="A59" s="37"/>
      <c r="B59" s="14"/>
      <c r="C59" s="37"/>
      <c r="D59" s="14"/>
      <c r="E59" s="14"/>
      <c r="F59" s="24"/>
      <c r="G59" s="62" t="str">
        <f>IF(F59="","",(VLOOKUP(F59,[1]SKU!$A$5:$D$3000,2,FALSE)))</f>
        <v/>
      </c>
      <c r="H59" s="75"/>
      <c r="I59" s="75" t="str">
        <f>IF(F59="","",VLOOKUP(F59,[1]SKU!$A$5:$D$3000,4,FALSE))</f>
        <v/>
      </c>
      <c r="J59" s="76" t="str">
        <f>IF(F59="","",(VLOOKUP(F59,[1]SKU!$A$5:$D$3000,3,FALSE)))</f>
        <v/>
      </c>
      <c r="K59" s="71"/>
    </row>
    <row r="60" spans="1:11" s="6" customFormat="1" x14ac:dyDescent="0.25">
      <c r="A60" s="102"/>
      <c r="B60" s="15"/>
      <c r="C60" s="37"/>
      <c r="D60" s="14"/>
      <c r="E60" s="14"/>
      <c r="F60" s="24"/>
      <c r="G60" s="62" t="str">
        <f>IF(F60="","",(VLOOKUP(F60,[1]SKU!$A$5:$D$3000,2,FALSE)))</f>
        <v/>
      </c>
      <c r="H60" s="75"/>
      <c r="I60" s="75" t="str">
        <f>IF(F60="","",VLOOKUP(F60,[1]SKU!$A$5:$D$3000,4,FALSE))</f>
        <v/>
      </c>
      <c r="J60" s="76" t="str">
        <f>IF(F60="","",(VLOOKUP(F60,[1]SKU!$A$5:$D$3000,3,FALSE)))</f>
        <v/>
      </c>
      <c r="K60" s="71"/>
    </row>
    <row r="61" spans="1:11" s="6" customFormat="1" x14ac:dyDescent="0.25">
      <c r="A61" s="102"/>
      <c r="B61" s="14"/>
      <c r="C61" s="37"/>
      <c r="D61" s="14"/>
      <c r="E61" s="14"/>
      <c r="F61" s="24"/>
      <c r="G61" s="62" t="str">
        <f>IF(F61="","",(VLOOKUP(F61,[3]SKU!$A$5:$D$3000,2,FALSE)))</f>
        <v/>
      </c>
      <c r="H61" s="75"/>
      <c r="I61" s="75" t="str">
        <f>IF(F61="","",VLOOKUP(F61,[1]SKU!$A$5:$D$3000,4,FALSE))</f>
        <v/>
      </c>
      <c r="J61" s="76" t="str">
        <f>IF(F61="","",(VLOOKUP(F61,[1]SKU!$A$5:$D$3000,3,FALSE)))</f>
        <v/>
      </c>
      <c r="K61" s="71"/>
    </row>
    <row r="62" spans="1:11" s="6" customFormat="1" x14ac:dyDescent="0.25">
      <c r="A62" s="102"/>
      <c r="B62" s="15"/>
      <c r="C62" s="37"/>
      <c r="D62" s="99"/>
      <c r="E62" s="14"/>
      <c r="F62" s="24"/>
      <c r="G62" s="48" t="str">
        <f>IF(F62="","",(VLOOKUP(F62,[3]SKU!$A$5:$D$3000,2,FALSE)))</f>
        <v/>
      </c>
      <c r="H62" s="49"/>
      <c r="I62" s="49" t="str">
        <f>IF(F62="","",VLOOKUP(F62,[1]SKU!$A$5:$D$3000,4,FALSE))</f>
        <v/>
      </c>
      <c r="J62" s="50" t="str">
        <f>IF(F62="","",(VLOOKUP(F62,[1]SKU!$A$5:$D$3000,3,FALSE)))</f>
        <v/>
      </c>
      <c r="K62" s="51"/>
    </row>
    <row r="63" spans="1:11" s="6" customFormat="1" x14ac:dyDescent="0.25">
      <c r="A63" s="102"/>
      <c r="B63" s="15"/>
      <c r="C63" s="17"/>
      <c r="D63" s="14"/>
      <c r="E63" s="14"/>
      <c r="F63" s="24"/>
      <c r="G63" s="33" t="str">
        <f>IF(F63="","",(VLOOKUP(F63,[3]SKU!$A$5:$D$3000,2,FALSE)))</f>
        <v/>
      </c>
      <c r="H63" s="35"/>
      <c r="I63" s="35" t="str">
        <f>IF(F63="","",VLOOKUP(F63,[1]SKU!$A$5:$D$3000,4,FALSE))</f>
        <v/>
      </c>
      <c r="J63" s="45" t="str">
        <f>IF(F63="","",(VLOOKUP(F63,[1]SKU!$A$5:$D$3000,3,FALSE)))</f>
        <v/>
      </c>
      <c r="K63" s="41"/>
    </row>
    <row r="64" spans="1:11" x14ac:dyDescent="0.25">
      <c r="A64" s="102"/>
      <c r="B64" s="27"/>
      <c r="C64" s="14"/>
      <c r="D64" s="37"/>
      <c r="E64" s="32" t="s">
        <v>14</v>
      </c>
      <c r="F64" s="17"/>
      <c r="G64" s="33" t="str">
        <f>IF(F64="","",(VLOOKUP(F64,[3]SKU!$A$5:$D$3000,2,FALSE)))</f>
        <v/>
      </c>
      <c r="H64" s="34"/>
      <c r="I64" s="34" t="str">
        <f>IF(F64="","",VLOOKUP(F64,[1]SKU!$A$5:$D$3000,4,FALSE))</f>
        <v/>
      </c>
      <c r="J64" s="44" t="str">
        <f>IF(F64="","",(VLOOKUP(F64,[1]SKU!$A$5:$D$3000,3,FALSE)))</f>
        <v/>
      </c>
      <c r="K64" s="41"/>
    </row>
    <row r="65" spans="1:11" x14ac:dyDescent="0.25">
      <c r="A65" s="102"/>
      <c r="B65" s="15"/>
      <c r="C65" s="15"/>
      <c r="D65" s="37"/>
      <c r="E65" s="14"/>
      <c r="F65" s="17"/>
      <c r="G65" s="33" t="str">
        <f>IF(F65="","",(VLOOKUP(F65,[3]SKU!$A$5:$B$3000,2,FALSE)))</f>
        <v/>
      </c>
      <c r="H65" s="34"/>
      <c r="I65" s="34" t="str">
        <f>IF(F65="","",VLOOKUP(F65,[1]SKU!$A$5:$D$3000,4,FALSE))</f>
        <v/>
      </c>
      <c r="J65" s="44" t="str">
        <f>IF(F65="","",(VLOOKUP(F65,[1]SKU!$A$5:$D$3000,3,FALSE)))</f>
        <v/>
      </c>
      <c r="K65" s="41"/>
    </row>
    <row r="66" spans="1:11" x14ac:dyDescent="0.25">
      <c r="G66" s="6" t="str">
        <f>IF(F66="","",(VLOOKUP(F66,[3]SKU!$A$5:$B$3000,2,FALSE)))</f>
        <v/>
      </c>
      <c r="I66" s="5" t="str">
        <f>IF(F66="","",VLOOKUP(F66,[1]SKU!$A$5:$D$3000,4,FALSE))</f>
        <v/>
      </c>
      <c r="J66" s="46" t="str">
        <f>IF(F66="","",(VLOOKUP(F66,[1]SKU!$A$5:$D$3000,3,FALSE)))</f>
        <v/>
      </c>
      <c r="K66" s="42"/>
    </row>
    <row r="67" spans="1:11" x14ac:dyDescent="0.25">
      <c r="G67" s="6" t="str">
        <f>IF(F67="","",(VLOOKUP(F67,[3]SKU!$A$5:$B$3000,2,FALSE)))</f>
        <v/>
      </c>
    </row>
    <row r="68" spans="1:11" x14ac:dyDescent="0.25">
      <c r="G68" s="6" t="str">
        <f>IF(F68="","",(VLOOKUP(F68,[3]SKU!$A$5:$B$3000,2,FALSE)))</f>
        <v/>
      </c>
    </row>
    <row r="69" spans="1:11" x14ac:dyDescent="0.25">
      <c r="G69" s="6" t="str">
        <f>IF(F69="","",(VLOOKUP(F69,[3]SKU!$A$5:$B$3000,2,FALSE)))</f>
        <v/>
      </c>
    </row>
    <row r="70" spans="1:11" x14ac:dyDescent="0.25">
      <c r="G70" s="6" t="str">
        <f>IF(F70="","",(VLOOKUP(F70,[3]SKU!$A$5:$B$3000,2,FALSE)))</f>
        <v/>
      </c>
    </row>
  </sheetData>
  <mergeCells count="1">
    <mergeCell ref="B2:F2"/>
  </mergeCells>
  <conditionalFormatting sqref="K55:K66 K23:K24 K44:K48">
    <cfRule type="cellIs" dxfId="13" priority="35" operator="equal">
      <formula>"DIFFERENT"</formula>
    </cfRule>
  </conditionalFormatting>
  <conditionalFormatting sqref="K49:K54">
    <cfRule type="cellIs" dxfId="12" priority="23" operator="equal">
      <formula>"DIFFERENT"</formula>
    </cfRule>
  </conditionalFormatting>
  <conditionalFormatting sqref="K22">
    <cfRule type="containsText" dxfId="11" priority="15" operator="containsText" text="DIFFERENT">
      <formula>NOT(ISERROR(SEARCH("DIFFERENT",K22)))</formula>
    </cfRule>
    <cfRule type="cellIs" dxfId="10" priority="16" operator="equal">
      <formula>"DIFFERENT"</formula>
    </cfRule>
  </conditionalFormatting>
  <conditionalFormatting sqref="K15">
    <cfRule type="cellIs" dxfId="9" priority="14" operator="equal">
      <formula>"DIFFERENT"</formula>
    </cfRule>
  </conditionalFormatting>
  <conditionalFormatting sqref="K16:K17">
    <cfRule type="cellIs" dxfId="8" priority="10" operator="equal">
      <formula>"DIFFERENT"</formula>
    </cfRule>
  </conditionalFormatting>
  <conditionalFormatting sqref="K32">
    <cfRule type="cellIs" dxfId="7" priority="3" operator="equal">
      <formula>"DIFFERENT"</formula>
    </cfRule>
  </conditionalFormatting>
  <conditionalFormatting sqref="K39">
    <cfRule type="cellIs" dxfId="6" priority="2" operator="equal">
      <formula>"DIFFERENT"</formula>
    </cfRule>
  </conditionalFormatting>
  <conditionalFormatting sqref="K25">
    <cfRule type="cellIs" dxfId="5" priority="8" operator="equal">
      <formula>"DIFFERENT"</formula>
    </cfRule>
  </conditionalFormatting>
  <conditionalFormatting sqref="K34">
    <cfRule type="cellIs" dxfId="4" priority="7" operator="equal">
      <formula>"DIFFERENT"</formula>
    </cfRule>
  </conditionalFormatting>
  <conditionalFormatting sqref="K34">
    <cfRule type="containsText" dxfId="3" priority="6" operator="containsText" text="UOM Err">
      <formula>NOT(ISERROR(SEARCH("UOM Err",K34)))</formula>
    </cfRule>
  </conditionalFormatting>
  <conditionalFormatting sqref="K35:K38 K40:K43">
    <cfRule type="cellIs" dxfId="2" priority="5" operator="equal">
      <formula>"DIFFERENT"</formula>
    </cfRule>
  </conditionalFormatting>
  <conditionalFormatting sqref="K26:K31 K33">
    <cfRule type="cellIs" dxfId="1" priority="4" operator="equal">
      <formula>"DIFFERENT"</formula>
    </cfRule>
  </conditionalFormatting>
  <conditionalFormatting sqref="K18:K21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1" t="s">
        <v>15</v>
      </c>
      <c r="F1" s="31"/>
    </row>
    <row r="2" spans="2:6" x14ac:dyDescent="0.25">
      <c r="E2" s="31"/>
      <c r="F2" s="31"/>
    </row>
    <row r="3" spans="2:6" x14ac:dyDescent="0.25">
      <c r="B3" t="s">
        <v>34</v>
      </c>
      <c r="E3" s="31" t="s">
        <v>20</v>
      </c>
      <c r="F3" s="31"/>
    </row>
    <row r="4" spans="2:6" x14ac:dyDescent="0.25">
      <c r="B4" t="s">
        <v>35</v>
      </c>
      <c r="E4" s="31" t="s">
        <v>30</v>
      </c>
      <c r="F4" s="31"/>
    </row>
    <row r="5" spans="2:6" x14ac:dyDescent="0.25">
      <c r="B5" t="s">
        <v>36</v>
      </c>
      <c r="E5" s="31" t="s">
        <v>16</v>
      </c>
      <c r="F5" s="31"/>
    </row>
    <row r="6" spans="2:6" x14ac:dyDescent="0.25">
      <c r="E6" s="31" t="s">
        <v>18</v>
      </c>
      <c r="F6" s="31"/>
    </row>
    <row r="7" spans="2:6" x14ac:dyDescent="0.25">
      <c r="E7" s="31" t="s">
        <v>29</v>
      </c>
      <c r="F7" s="31"/>
    </row>
    <row r="8" spans="2:6" x14ac:dyDescent="0.25">
      <c r="B8" t="s">
        <v>33</v>
      </c>
      <c r="E8" s="31" t="s">
        <v>19</v>
      </c>
      <c r="F8" s="31"/>
    </row>
    <row r="9" spans="2:6" x14ac:dyDescent="0.25">
      <c r="E9" s="31" t="s">
        <v>23</v>
      </c>
      <c r="F9" s="31"/>
    </row>
    <row r="10" spans="2:6" x14ac:dyDescent="0.25">
      <c r="B10" t="s">
        <v>37</v>
      </c>
      <c r="E10" s="31" t="s">
        <v>22</v>
      </c>
      <c r="F10" s="31"/>
    </row>
    <row r="11" spans="2:6" x14ac:dyDescent="0.25">
      <c r="E11" s="31" t="s">
        <v>27</v>
      </c>
      <c r="F11" s="31"/>
    </row>
    <row r="12" spans="2:6" x14ac:dyDescent="0.25">
      <c r="E12" s="31" t="s">
        <v>25</v>
      </c>
      <c r="F12" s="31"/>
    </row>
    <row r="13" spans="2:6" x14ac:dyDescent="0.25">
      <c r="E13" s="31" t="s">
        <v>24</v>
      </c>
      <c r="F13" s="31"/>
    </row>
    <row r="14" spans="2:6" x14ac:dyDescent="0.25">
      <c r="E14" s="31" t="s">
        <v>21</v>
      </c>
      <c r="F14" s="31"/>
    </row>
    <row r="15" spans="2:6" x14ac:dyDescent="0.25">
      <c r="E15" s="31" t="s">
        <v>26</v>
      </c>
      <c r="F15" s="31"/>
    </row>
    <row r="16" spans="2:6" x14ac:dyDescent="0.25">
      <c r="E16" s="31" t="s">
        <v>17</v>
      </c>
      <c r="F16" s="31"/>
    </row>
    <row r="17" spans="5:6" x14ac:dyDescent="0.25">
      <c r="E17" s="31" t="s">
        <v>28</v>
      </c>
      <c r="F17" s="31"/>
    </row>
    <row r="18" spans="5:6" x14ac:dyDescent="0.25">
      <c r="E18" s="31" t="s">
        <v>31</v>
      </c>
      <c r="F18" s="31"/>
    </row>
    <row r="19" spans="5:6" x14ac:dyDescent="0.25">
      <c r="E19" s="31" t="s">
        <v>32</v>
      </c>
      <c r="F19" s="31"/>
    </row>
    <row r="20" spans="5:6" x14ac:dyDescent="0.25">
      <c r="E20" s="31"/>
      <c r="F20" s="31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2017-03-03T16:49:50Z</cp:lastPrinted>
  <dcterms:created xsi:type="dcterms:W3CDTF">2012-02-13T23:35:12Z</dcterms:created>
  <dcterms:modified xsi:type="dcterms:W3CDTF">2017-03-11T01:03:13Z</dcterms:modified>
</cp:coreProperties>
</file>